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7955" windowHeight="11025"/>
  </bookViews>
  <sheets>
    <sheet name="Verð ágúst 2013" sheetId="1" r:id="rId1"/>
  </sheets>
  <externalReferences>
    <externalReference r:id="rId2"/>
    <externalReference r:id="rId3"/>
  </externalReferences>
  <definedNames>
    <definedName name="Dags_visit_naest">'Verð ágúst 2013'!$A$14</definedName>
    <definedName name="LVT">'Verð ágúst 2013'!$C$9</definedName>
    <definedName name="NVT">'Verð ágúst 2013'!$C$10</definedName>
    <definedName name="NvtNæstaMánaðar">[1]Forsendur!$D$4</definedName>
    <definedName name="NvtÞessaMánaðar">[1]Forsendur!$C$4</definedName>
    <definedName name="_xlnm.Print_Area" localSheetId="0">'Verð ágúst 2013'!$B$7:$N$44,'Verð ágúst 2013'!$B$46:$N$82</definedName>
    <definedName name="_xlnm.Print_Titles" localSheetId="0">'Verð ágúst 2013'!$1:$5</definedName>
    <definedName name="Verdb_raun">'Verð ágúst 2013'!$C$14</definedName>
    <definedName name="verdbspa">'Verð ágúst 2013'!$C$13</definedName>
    <definedName name="VerðBólgaMánaðarins">[1]Forsendur!$D$6</definedName>
  </definedNames>
  <calcPr calcId="144525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8" i="1"/>
  <c r="C19" i="1" s="1"/>
  <c r="C17" i="1"/>
  <c r="C14" i="1"/>
  <c r="C53" i="1" s="1"/>
  <c r="B14" i="1"/>
  <c r="B53" i="1" s="1"/>
  <c r="A14" i="1"/>
  <c r="C13" i="1"/>
  <c r="A17" i="1" s="1"/>
  <c r="C10" i="1"/>
  <c r="C9" i="1"/>
  <c r="L4" i="1"/>
  <c r="J4" i="1"/>
  <c r="D4" i="1"/>
  <c r="J3" i="1"/>
  <c r="F3" i="1"/>
  <c r="L2" i="1"/>
  <c r="I1" i="1"/>
  <c r="H1" i="1"/>
  <c r="A19" i="1" l="1"/>
  <c r="D19" i="1" s="1"/>
  <c r="D17" i="1"/>
  <c r="J17" i="1"/>
  <c r="H19" i="1"/>
  <c r="K19" i="1"/>
  <c r="G19" i="1"/>
  <c r="M17" i="1"/>
  <c r="I17" i="1"/>
  <c r="N19" i="1"/>
  <c r="J19" i="1"/>
  <c r="F19" i="1"/>
  <c r="M19" i="1"/>
  <c r="I19" i="1"/>
  <c r="E19" i="1"/>
  <c r="K17" i="1"/>
  <c r="G17" i="1"/>
  <c r="L16" i="1"/>
  <c r="D16" i="1"/>
  <c r="A16" i="1"/>
  <c r="I16" i="1"/>
  <c r="N16" i="1"/>
  <c r="E17" i="1"/>
  <c r="L17" i="1"/>
  <c r="L19" i="1"/>
  <c r="E16" i="1"/>
  <c r="J16" i="1"/>
  <c r="F17" i="1"/>
  <c r="N17" i="1"/>
  <c r="C20" i="1"/>
  <c r="F16" i="1"/>
  <c r="H17" i="1"/>
  <c r="A82" i="1"/>
  <c r="A78" i="1"/>
  <c r="A74" i="1"/>
  <c r="A70" i="1"/>
  <c r="A66" i="1"/>
  <c r="A62" i="1"/>
  <c r="A58" i="1"/>
  <c r="G58" i="1" s="1"/>
  <c r="A81" i="1"/>
  <c r="A80" i="1"/>
  <c r="A76" i="1"/>
  <c r="A72" i="1"/>
  <c r="A68" i="1"/>
  <c r="A64" i="1"/>
  <c r="A60" i="1"/>
  <c r="A79" i="1"/>
  <c r="A75" i="1"/>
  <c r="A77" i="1"/>
  <c r="A73" i="1"/>
  <c r="A65" i="1"/>
  <c r="A71" i="1"/>
  <c r="A69" i="1"/>
  <c r="A61" i="1"/>
  <c r="D61" i="1" s="1"/>
  <c r="A56" i="1"/>
  <c r="A18" i="1"/>
  <c r="A57" i="1"/>
  <c r="A63" i="1"/>
  <c r="J63" i="1" s="1"/>
  <c r="A55" i="1"/>
  <c r="F55" i="1" s="1"/>
  <c r="A59" i="1"/>
  <c r="A67" i="1"/>
  <c r="E18" i="1" l="1"/>
  <c r="L18" i="1"/>
  <c r="M67" i="1"/>
  <c r="K67" i="1"/>
  <c r="L67" i="1"/>
  <c r="J67" i="1"/>
  <c r="I67" i="1"/>
  <c r="G67" i="1"/>
  <c r="F67" i="1"/>
  <c r="E67" i="1"/>
  <c r="D67" i="1"/>
  <c r="N67" i="1"/>
  <c r="H67" i="1"/>
  <c r="N73" i="1"/>
  <c r="F73" i="1"/>
  <c r="K73" i="1"/>
  <c r="M73" i="1"/>
  <c r="I73" i="1"/>
  <c r="J73" i="1"/>
  <c r="L73" i="1"/>
  <c r="G73" i="1"/>
  <c r="E73" i="1"/>
  <c r="D73" i="1"/>
  <c r="H73" i="1"/>
  <c r="G60" i="1"/>
  <c r="M60" i="1"/>
  <c r="H60" i="1"/>
  <c r="J60" i="1"/>
  <c r="D60" i="1"/>
  <c r="F60" i="1"/>
  <c r="E60" i="1"/>
  <c r="L60" i="1"/>
  <c r="N60" i="1"/>
  <c r="K60" i="1"/>
  <c r="I62" i="1"/>
  <c r="N62" i="1"/>
  <c r="L62" i="1"/>
  <c r="K62" i="1"/>
  <c r="H62" i="1"/>
  <c r="G62" i="1"/>
  <c r="J62" i="1"/>
  <c r="D62" i="1"/>
  <c r="E62" i="1"/>
  <c r="M62" i="1"/>
  <c r="F62" i="1"/>
  <c r="I18" i="1"/>
  <c r="M59" i="1"/>
  <c r="K59" i="1"/>
  <c r="L59" i="1"/>
  <c r="E59" i="1"/>
  <c r="N59" i="1"/>
  <c r="D59" i="1"/>
  <c r="H59" i="1"/>
  <c r="I59" i="1"/>
  <c r="G59" i="1"/>
  <c r="J57" i="1"/>
  <c r="N57" i="1"/>
  <c r="D57" i="1"/>
  <c r="K57" i="1"/>
  <c r="M57" i="1"/>
  <c r="L57" i="1"/>
  <c r="I57" i="1"/>
  <c r="G57" i="1"/>
  <c r="F57" i="1"/>
  <c r="H57" i="1"/>
  <c r="J69" i="1"/>
  <c r="I69" i="1"/>
  <c r="K69" i="1"/>
  <c r="M69" i="1"/>
  <c r="N69" i="1"/>
  <c r="L69" i="1"/>
  <c r="G69" i="1"/>
  <c r="E69" i="1"/>
  <c r="H69" i="1"/>
  <c r="F69" i="1"/>
  <c r="D69" i="1"/>
  <c r="N77" i="1"/>
  <c r="L77" i="1"/>
  <c r="G77" i="1"/>
  <c r="E77" i="1"/>
  <c r="D77" i="1"/>
  <c r="J77" i="1"/>
  <c r="F77" i="1"/>
  <c r="K77" i="1"/>
  <c r="M77" i="1"/>
  <c r="I77" i="1"/>
  <c r="H77" i="1"/>
  <c r="M64" i="1"/>
  <c r="K64" i="1"/>
  <c r="H64" i="1"/>
  <c r="J64" i="1"/>
  <c r="G64" i="1"/>
  <c r="L64" i="1"/>
  <c r="N64" i="1"/>
  <c r="D64" i="1"/>
  <c r="F64" i="1"/>
  <c r="G80" i="1"/>
  <c r="K80" i="1"/>
  <c r="M80" i="1"/>
  <c r="H80" i="1"/>
  <c r="J80" i="1"/>
  <c r="I80" i="1"/>
  <c r="L80" i="1"/>
  <c r="N80" i="1"/>
  <c r="D80" i="1"/>
  <c r="F80" i="1"/>
  <c r="E80" i="1"/>
  <c r="M66" i="1"/>
  <c r="K66" i="1"/>
  <c r="F66" i="1"/>
  <c r="E66" i="1"/>
  <c r="N66" i="1"/>
  <c r="L66" i="1"/>
  <c r="H66" i="1"/>
  <c r="J66" i="1"/>
  <c r="D66" i="1"/>
  <c r="I66" i="1"/>
  <c r="G66" i="1"/>
  <c r="F82" i="1"/>
  <c r="I82" i="1"/>
  <c r="N82" i="1"/>
  <c r="L82" i="1"/>
  <c r="E82" i="1"/>
  <c r="H82" i="1"/>
  <c r="M82" i="1"/>
  <c r="K82" i="1"/>
  <c r="J82" i="1"/>
  <c r="D82" i="1"/>
  <c r="G82" i="1"/>
  <c r="A20" i="1"/>
  <c r="K20" i="1" s="1"/>
  <c r="C21" i="1"/>
  <c r="G20" i="1"/>
  <c r="J20" i="1"/>
  <c r="K16" i="1"/>
  <c r="G16" i="1"/>
  <c r="M16" i="1"/>
  <c r="H16" i="1"/>
  <c r="F18" i="1"/>
  <c r="F59" i="1"/>
  <c r="G18" i="1"/>
  <c r="H55" i="1"/>
  <c r="N81" i="1"/>
  <c r="L81" i="1"/>
  <c r="I81" i="1"/>
  <c r="H81" i="1"/>
  <c r="G81" i="1"/>
  <c r="E81" i="1"/>
  <c r="D81" i="1"/>
  <c r="K81" i="1"/>
  <c r="M81" i="1"/>
  <c r="J81" i="1"/>
  <c r="F81" i="1"/>
  <c r="J18" i="1"/>
  <c r="I60" i="1"/>
  <c r="K18" i="1"/>
  <c r="J59" i="1"/>
  <c r="L55" i="1"/>
  <c r="I55" i="1"/>
  <c r="E55" i="1"/>
  <c r="M55" i="1"/>
  <c r="N55" i="1"/>
  <c r="G55" i="1"/>
  <c r="K55" i="1"/>
  <c r="M71" i="1"/>
  <c r="K71" i="1"/>
  <c r="N71" i="1"/>
  <c r="D71" i="1"/>
  <c r="L71" i="1"/>
  <c r="F71" i="1"/>
  <c r="J71" i="1"/>
  <c r="I71" i="1"/>
  <c r="G71" i="1"/>
  <c r="H71" i="1"/>
  <c r="E71" i="1"/>
  <c r="M75" i="1"/>
  <c r="K75" i="1"/>
  <c r="E75" i="1"/>
  <c r="F75" i="1"/>
  <c r="N75" i="1"/>
  <c r="H75" i="1"/>
  <c r="L75" i="1"/>
  <c r="I75" i="1"/>
  <c r="G75" i="1"/>
  <c r="J75" i="1"/>
  <c r="D75" i="1"/>
  <c r="D68" i="1"/>
  <c r="F68" i="1"/>
  <c r="I68" i="1"/>
  <c r="G68" i="1"/>
  <c r="M68" i="1"/>
  <c r="L68" i="1"/>
  <c r="N68" i="1"/>
  <c r="K68" i="1"/>
  <c r="H68" i="1"/>
  <c r="J68" i="1"/>
  <c r="E68" i="1"/>
  <c r="J70" i="1"/>
  <c r="D70" i="1"/>
  <c r="N70" i="1"/>
  <c r="L70" i="1"/>
  <c r="K70" i="1"/>
  <c r="F70" i="1"/>
  <c r="I70" i="1"/>
  <c r="G70" i="1"/>
  <c r="M70" i="1"/>
  <c r="H70" i="1"/>
  <c r="E70" i="1"/>
  <c r="M18" i="1"/>
  <c r="J56" i="1"/>
  <c r="L56" i="1"/>
  <c r="F56" i="1"/>
  <c r="N56" i="1"/>
  <c r="H56" i="1"/>
  <c r="M56" i="1"/>
  <c r="K56" i="1"/>
  <c r="D56" i="1"/>
  <c r="E56" i="1"/>
  <c r="L65" i="1"/>
  <c r="I65" i="1"/>
  <c r="F65" i="1"/>
  <c r="N65" i="1"/>
  <c r="G65" i="1"/>
  <c r="E65" i="1"/>
  <c r="J65" i="1"/>
  <c r="K65" i="1"/>
  <c r="M65" i="1"/>
  <c r="M79" i="1"/>
  <c r="K79" i="1"/>
  <c r="I79" i="1"/>
  <c r="G79" i="1"/>
  <c r="J79" i="1"/>
  <c r="E79" i="1"/>
  <c r="H79" i="1"/>
  <c r="F79" i="1"/>
  <c r="L79" i="1"/>
  <c r="N79" i="1"/>
  <c r="D79" i="1"/>
  <c r="H72" i="1"/>
  <c r="J72" i="1"/>
  <c r="I72" i="1"/>
  <c r="E72" i="1"/>
  <c r="M72" i="1"/>
  <c r="D72" i="1"/>
  <c r="F72" i="1"/>
  <c r="K72" i="1"/>
  <c r="L72" i="1"/>
  <c r="N72" i="1"/>
  <c r="G72" i="1"/>
  <c r="M58" i="1"/>
  <c r="H58" i="1"/>
  <c r="N58" i="1"/>
  <c r="L58" i="1"/>
  <c r="J58" i="1"/>
  <c r="D58" i="1"/>
  <c r="K58" i="1"/>
  <c r="F58" i="1"/>
  <c r="I58" i="1"/>
  <c r="E58" i="1"/>
  <c r="M74" i="1"/>
  <c r="K74" i="1"/>
  <c r="H74" i="1"/>
  <c r="I74" i="1"/>
  <c r="N74" i="1"/>
  <c r="L74" i="1"/>
  <c r="J74" i="1"/>
  <c r="D74" i="1"/>
  <c r="E74" i="1"/>
  <c r="F74" i="1"/>
  <c r="G74" i="1"/>
  <c r="N18" i="1"/>
  <c r="D20" i="1"/>
  <c r="D55" i="1"/>
  <c r="E64" i="1"/>
  <c r="I20" i="1"/>
  <c r="I56" i="1"/>
  <c r="F63" i="1"/>
  <c r="D18" i="1"/>
  <c r="F20" i="1"/>
  <c r="J55" i="1"/>
  <c r="M63" i="1"/>
  <c r="K63" i="1"/>
  <c r="N63" i="1"/>
  <c r="I63" i="1"/>
  <c r="G63" i="1"/>
  <c r="L63" i="1"/>
  <c r="E63" i="1"/>
  <c r="H63" i="1"/>
  <c r="D63" i="1"/>
  <c r="G61" i="1"/>
  <c r="E61" i="1"/>
  <c r="F61" i="1"/>
  <c r="H61" i="1"/>
  <c r="K61" i="1"/>
  <c r="M61" i="1"/>
  <c r="N61" i="1"/>
  <c r="L61" i="1"/>
  <c r="I61" i="1"/>
  <c r="J61" i="1"/>
  <c r="M76" i="1"/>
  <c r="H76" i="1"/>
  <c r="J76" i="1"/>
  <c r="I76" i="1"/>
  <c r="D76" i="1"/>
  <c r="F76" i="1"/>
  <c r="E76" i="1"/>
  <c r="G76" i="1"/>
  <c r="L76" i="1"/>
  <c r="N76" i="1"/>
  <c r="K76" i="1"/>
  <c r="E78" i="1"/>
  <c r="N78" i="1"/>
  <c r="L78" i="1"/>
  <c r="H78" i="1"/>
  <c r="J78" i="1"/>
  <c r="D78" i="1"/>
  <c r="G78" i="1"/>
  <c r="M78" i="1"/>
  <c r="K78" i="1"/>
  <c r="F78" i="1"/>
  <c r="I78" i="1"/>
  <c r="G56" i="1"/>
  <c r="H65" i="1"/>
  <c r="M20" i="1"/>
  <c r="E57" i="1"/>
  <c r="I64" i="1"/>
  <c r="H18" i="1"/>
  <c r="N20" i="1"/>
  <c r="D65" i="1"/>
  <c r="L20" i="1" l="1"/>
  <c r="C22" i="1"/>
  <c r="A21" i="1"/>
  <c r="J21" i="1" s="1"/>
  <c r="H20" i="1"/>
  <c r="E20" i="1"/>
  <c r="G21" i="1" l="1"/>
  <c r="L21" i="1"/>
  <c r="D21" i="1"/>
  <c r="F21" i="1"/>
  <c r="C23" i="1"/>
  <c r="I22" i="1"/>
  <c r="H22" i="1"/>
  <c r="M22" i="1"/>
  <c r="D22" i="1"/>
  <c r="E22" i="1"/>
  <c r="L22" i="1"/>
  <c r="K22" i="1"/>
  <c r="J22" i="1"/>
  <c r="A22" i="1"/>
  <c r="G22" i="1" s="1"/>
  <c r="F22" i="1"/>
  <c r="I21" i="1"/>
  <c r="N21" i="1"/>
  <c r="K21" i="1"/>
  <c r="M21" i="1"/>
  <c r="H21" i="1"/>
  <c r="E21" i="1"/>
  <c r="C24" i="1" l="1"/>
  <c r="A23" i="1"/>
  <c r="G23" i="1" s="1"/>
  <c r="J23" i="1"/>
  <c r="L23" i="1"/>
  <c r="N22" i="1"/>
  <c r="H23" i="1" l="1"/>
  <c r="F23" i="1"/>
  <c r="I23" i="1"/>
  <c r="A24" i="1"/>
  <c r="F24" i="1" s="1"/>
  <c r="C25" i="1"/>
  <c r="K24" i="1"/>
  <c r="J24" i="1"/>
  <c r="G24" i="1"/>
  <c r="L24" i="1"/>
  <c r="M23" i="1"/>
  <c r="K23" i="1"/>
  <c r="N23" i="1"/>
  <c r="D23" i="1"/>
  <c r="E23" i="1"/>
  <c r="E24" i="1" l="1"/>
  <c r="H24" i="1"/>
  <c r="N24" i="1"/>
  <c r="D24" i="1"/>
  <c r="M24" i="1"/>
  <c r="I24" i="1"/>
  <c r="C26" i="1"/>
  <c r="A25" i="1"/>
  <c r="N25" i="1"/>
  <c r="D25" i="1"/>
  <c r="J25" i="1"/>
  <c r="M25" i="1"/>
  <c r="F25" i="1"/>
  <c r="I25" i="1"/>
  <c r="L25" i="1"/>
  <c r="K25" i="1"/>
  <c r="E25" i="1"/>
  <c r="H25" i="1"/>
  <c r="G25" i="1"/>
  <c r="C27" i="1" l="1"/>
  <c r="D26" i="1"/>
  <c r="H26" i="1"/>
  <c r="M26" i="1"/>
  <c r="G26" i="1"/>
  <c r="L26" i="1"/>
  <c r="N26" i="1"/>
  <c r="A26" i="1"/>
  <c r="K26" i="1" s="1"/>
  <c r="I26" i="1" l="1"/>
  <c r="J26" i="1"/>
  <c r="C28" i="1"/>
  <c r="A27" i="1"/>
  <c r="H27" i="1"/>
  <c r="K27" i="1"/>
  <c r="L27" i="1"/>
  <c r="N27" i="1"/>
  <c r="I27" i="1"/>
  <c r="D27" i="1"/>
  <c r="G27" i="1"/>
  <c r="J27" i="1"/>
  <c r="E27" i="1"/>
  <c r="F27" i="1"/>
  <c r="M27" i="1"/>
  <c r="E26" i="1"/>
  <c r="F26" i="1"/>
  <c r="A28" i="1" l="1"/>
  <c r="E28" i="1" s="1"/>
  <c r="C29" i="1"/>
  <c r="J28" i="1"/>
  <c r="F28" i="1"/>
  <c r="L28" i="1"/>
  <c r="M28" i="1"/>
  <c r="K28" i="1"/>
  <c r="N28" i="1"/>
  <c r="I28" i="1"/>
  <c r="G28" i="1"/>
  <c r="A29" i="1" l="1"/>
  <c r="K29" i="1" s="1"/>
  <c r="C30" i="1"/>
  <c r="E29" i="1"/>
  <c r="I29" i="1"/>
  <c r="D29" i="1"/>
  <c r="F29" i="1"/>
  <c r="M29" i="1"/>
  <c r="D28" i="1"/>
  <c r="H28" i="1"/>
  <c r="N29" i="1" l="1"/>
  <c r="L29" i="1"/>
  <c r="G29" i="1"/>
  <c r="J29" i="1"/>
  <c r="H29" i="1"/>
  <c r="C31" i="1"/>
  <c r="A30" i="1"/>
  <c r="K30" i="1" s="1"/>
  <c r="I30" i="1"/>
  <c r="M30" i="1" l="1"/>
  <c r="A31" i="1"/>
  <c r="F31" i="1" s="1"/>
  <c r="C32" i="1"/>
  <c r="E31" i="1"/>
  <c r="M31" i="1"/>
  <c r="N31" i="1"/>
  <c r="J30" i="1"/>
  <c r="D30" i="1"/>
  <c r="E30" i="1"/>
  <c r="L30" i="1"/>
  <c r="N30" i="1"/>
  <c r="G30" i="1"/>
  <c r="H30" i="1"/>
  <c r="F30" i="1"/>
  <c r="J31" i="1" l="1"/>
  <c r="H31" i="1"/>
  <c r="L31" i="1"/>
  <c r="K31" i="1"/>
  <c r="D31" i="1"/>
  <c r="I31" i="1"/>
  <c r="G31" i="1"/>
  <c r="C33" i="1"/>
  <c r="L32" i="1"/>
  <c r="H32" i="1"/>
  <c r="D32" i="1"/>
  <c r="N32" i="1"/>
  <c r="M32" i="1"/>
  <c r="K32" i="1"/>
  <c r="A32" i="1"/>
  <c r="J32" i="1" s="1"/>
  <c r="I32" i="1"/>
  <c r="G32" i="1"/>
  <c r="F32" i="1"/>
  <c r="E32" i="1"/>
  <c r="A33" i="1" l="1"/>
  <c r="F33" i="1" s="1"/>
  <c r="C34" i="1"/>
  <c r="K33" i="1"/>
  <c r="L33" i="1"/>
  <c r="E33" i="1"/>
  <c r="D33" i="1"/>
  <c r="H33" i="1"/>
  <c r="M33" i="1"/>
  <c r="N33" i="1"/>
  <c r="I33" i="1"/>
  <c r="C35" i="1" l="1"/>
  <c r="J34" i="1"/>
  <c r="E34" i="1"/>
  <c r="L34" i="1"/>
  <c r="K34" i="1"/>
  <c r="I34" i="1"/>
  <c r="H34" i="1"/>
  <c r="A34" i="1"/>
  <c r="F34" i="1" s="1"/>
  <c r="J33" i="1"/>
  <c r="G33" i="1"/>
  <c r="G34" i="1" l="1"/>
  <c r="N34" i="1"/>
  <c r="C36" i="1"/>
  <c r="A35" i="1"/>
  <c r="M35" i="1" s="1"/>
  <c r="D34" i="1"/>
  <c r="M34" i="1"/>
  <c r="L35" i="1" l="1"/>
  <c r="H35" i="1"/>
  <c r="C37" i="1"/>
  <c r="A36" i="1"/>
  <c r="F36" i="1" s="1"/>
  <c r="D35" i="1"/>
  <c r="F35" i="1"/>
  <c r="E35" i="1"/>
  <c r="K35" i="1"/>
  <c r="N35" i="1"/>
  <c r="I35" i="1"/>
  <c r="J35" i="1"/>
  <c r="G35" i="1"/>
  <c r="I36" i="1" l="1"/>
  <c r="E36" i="1"/>
  <c r="J36" i="1"/>
  <c r="G36" i="1"/>
  <c r="H36" i="1"/>
  <c r="K36" i="1"/>
  <c r="N36" i="1"/>
  <c r="L36" i="1"/>
  <c r="D36" i="1"/>
  <c r="M36" i="1"/>
  <c r="C38" i="1"/>
  <c r="D37" i="1"/>
  <c r="H37" i="1"/>
  <c r="A37" i="1"/>
  <c r="G37" i="1" s="1"/>
  <c r="K37" i="1"/>
  <c r="I37" i="1"/>
  <c r="J37" i="1"/>
  <c r="L37" i="1"/>
  <c r="E37" i="1"/>
  <c r="C39" i="1" l="1"/>
  <c r="N38" i="1"/>
  <c r="E38" i="1"/>
  <c r="L38" i="1"/>
  <c r="M38" i="1"/>
  <c r="I38" i="1"/>
  <c r="H38" i="1"/>
  <c r="A38" i="1"/>
  <c r="J38" i="1" s="1"/>
  <c r="N37" i="1"/>
  <c r="M37" i="1"/>
  <c r="F37" i="1"/>
  <c r="K38" i="1" l="1"/>
  <c r="F38" i="1"/>
  <c r="C40" i="1"/>
  <c r="A39" i="1"/>
  <c r="J39" i="1" s="1"/>
  <c r="F39" i="1"/>
  <c r="D38" i="1"/>
  <c r="G38" i="1"/>
  <c r="H39" i="1" l="1"/>
  <c r="C41" i="1"/>
  <c r="A40" i="1"/>
  <c r="D40" i="1" s="1"/>
  <c r="M40" i="1"/>
  <c r="I40" i="1"/>
  <c r="L39" i="1"/>
  <c r="G39" i="1"/>
  <c r="I39" i="1"/>
  <c r="K39" i="1"/>
  <c r="N39" i="1"/>
  <c r="M39" i="1"/>
  <c r="E39" i="1"/>
  <c r="D39" i="1"/>
  <c r="K40" i="1" l="1"/>
  <c r="J40" i="1"/>
  <c r="L40" i="1"/>
  <c r="C42" i="1"/>
  <c r="K41" i="1"/>
  <c r="J41" i="1"/>
  <c r="N41" i="1"/>
  <c r="E41" i="1"/>
  <c r="D41" i="1"/>
  <c r="H41" i="1"/>
  <c r="L41" i="1"/>
  <c r="M41" i="1"/>
  <c r="F41" i="1"/>
  <c r="A41" i="1"/>
  <c r="G41" i="1" s="1"/>
  <c r="G40" i="1"/>
  <c r="N40" i="1"/>
  <c r="F40" i="1"/>
  <c r="E40" i="1"/>
  <c r="H40" i="1"/>
  <c r="I41" i="1" l="1"/>
  <c r="C43" i="1"/>
  <c r="F42" i="1"/>
  <c r="J42" i="1"/>
  <c r="M42" i="1"/>
  <c r="L42" i="1"/>
  <c r="G42" i="1"/>
  <c r="K42" i="1"/>
  <c r="D42" i="1"/>
  <c r="A42" i="1"/>
  <c r="N42" i="1" s="1"/>
  <c r="H42" i="1"/>
  <c r="E42" i="1"/>
  <c r="A43" i="1" l="1"/>
  <c r="I43" i="1" s="1"/>
  <c r="I42" i="1"/>
  <c r="G43" i="1" l="1"/>
  <c r="H43" i="1"/>
  <c r="J43" i="1"/>
  <c r="N43" i="1"/>
  <c r="D43" i="1"/>
  <c r="K43" i="1"/>
  <c r="M43" i="1"/>
  <c r="E43" i="1"/>
  <c r="L43" i="1"/>
  <c r="F43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<sst xmlns="http://schemas.openxmlformats.org/spreadsheetml/2006/main" count="39" uniqueCount="33">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</sst>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07-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08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úlí 2013"/>
    </sheetNames>
    <sheetDataSet>
      <sheetData sheetId="0">
        <row r="4">
          <cell r="C4">
            <v>411.3</v>
          </cell>
          <cell r="D4">
            <v>413.5</v>
          </cell>
        </row>
        <row r="6">
          <cell r="D6">
            <v>6.6110000000000002E-2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3"/>
    </sheetNames>
    <sheetDataSet>
      <sheetData sheetId="0">
        <row r="2">
          <cell r="C2">
            <v>41487</v>
          </cell>
        </row>
        <row r="3">
          <cell r="C3">
            <v>8165</v>
          </cell>
          <cell r="D3">
            <v>8143</v>
          </cell>
        </row>
        <row r="4">
          <cell r="C4">
            <v>413.5</v>
          </cell>
          <cell r="D4">
            <v>412.4</v>
          </cell>
        </row>
        <row r="5">
          <cell r="D5">
            <v>41479</v>
          </cell>
        </row>
        <row r="7">
          <cell r="C7">
            <v>-2.7000000000000357E-3</v>
          </cell>
        </row>
        <row r="8">
          <cell r="D8">
            <v>41514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28" workbookViewId="0">
      <selection activeCell="G62" sqref="G62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" t="s">
        <v>0</v>
      </c>
      <c r="H1" s="3">
        <f>[2]Forsendur!$C$2</f>
        <v>41487</v>
      </c>
      <c r="I1" s="4">
        <f>[2]Forsendur!$C$2</f>
        <v>41487</v>
      </c>
    </row>
    <row r="2" spans="1:14" ht="15" customHeight="1" thickBot="1" x14ac:dyDescent="0.25">
      <c r="K2" s="5" t="s">
        <v>1</v>
      </c>
      <c r="L2" s="6">
        <f>[2]Forsendur!C2</f>
        <v>41487</v>
      </c>
    </row>
    <row r="3" spans="1:14" ht="18.75" customHeight="1" thickTop="1" x14ac:dyDescent="0.2">
      <c r="F3" s="7" t="str">
        <f>IF(AND([2]Forsendur!D4&gt;0,[2]Forsendur!D5=""),"&gt;&gt;&gt; Ath  Ath &lt;&lt;&lt;","")</f>
        <v/>
      </c>
      <c r="J3" s="1" t="str">
        <f>IF([2]Forsendur!D4&gt;0,"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7" t="str">
        <f>IF(AND([2]Forsendur!D4&gt;0,[2]Forsendur!D5=""),"&gt;&gt;&gt; Það vantar dags vísitölu í  forsendur &lt;&lt;&lt;","")</f>
        <v/>
      </c>
      <c r="J4" s="1" t="str">
        <f>IF([2]Forsendur!D4&gt;0,"","      Áætluð birting vísitölu er")</f>
        <v/>
      </c>
      <c r="L4" s="8" t="str">
        <f>IF([2]Forsendur!D4&gt;0,"",[2]Forsendur!D8)</f>
        <v/>
      </c>
    </row>
    <row r="5" spans="1:14" ht="3.75" customHeight="1" x14ac:dyDescent="0.2"/>
    <row r="6" spans="1:14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1" customHeight="1" x14ac:dyDescent="0.2">
      <c r="B9" s="1" t="s">
        <v>15</v>
      </c>
      <c r="C9" s="10">
        <f>[2]Forsendur!C3</f>
        <v>8165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1" customHeight="1" x14ac:dyDescent="0.2">
      <c r="C10" s="11">
        <f>[2]Forsendur!C4</f>
        <v>413.5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1" customHeight="1" x14ac:dyDescent="0.2">
      <c r="A13" s="12" t="s">
        <v>19</v>
      </c>
      <c r="B13" s="1" t="s">
        <v>20</v>
      </c>
      <c r="C13" s="13">
        <f>[2]Forsendur!C7</f>
        <v>-2.7000000000000357E-3</v>
      </c>
      <c r="D13" s="14"/>
      <c r="N13" s="15"/>
    </row>
    <row r="14" spans="1:14" ht="11.1" customHeight="1" x14ac:dyDescent="0.2">
      <c r="A14" s="16">
        <f>IF(DAY([2]Forsendur!D5)&lt;1,32,DAY([2]Forsendur!D5))</f>
        <v>24</v>
      </c>
      <c r="B14" s="1" t="str">
        <f>IF(C14&lt;0,"Lækkun vísitölu","Hækkun vísitölu")</f>
        <v>Lækkun vísitölu</v>
      </c>
      <c r="C14" s="13">
        <f>IF(AND([2]Forsendur!D3&gt;0,[2]Forsendur!D4&gt;0),ROUND([2]Forsendur!D4/[2]Forsendur!C4-1,4),0)</f>
        <v>-2.7000000000000001E-3</v>
      </c>
      <c r="N14" s="14"/>
    </row>
    <row r="15" spans="1:14" ht="3.95" customHeight="1" x14ac:dyDescent="0.2">
      <c r="A15" s="12"/>
    </row>
    <row r="16" spans="1:14" ht="10.5" customHeight="1" x14ac:dyDescent="0.2">
      <c r="A16" s="17">
        <f>IF(Dags_visit_naest&gt;C16,verdbspa,Verdb_raun)</f>
        <v>-2.7000000000000357E-3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11.428319999999999</v>
      </c>
      <c r="E16" s="19">
        <f t="shared" si="0"/>
        <v>10.0898</v>
      </c>
      <c r="F16" s="19">
        <f t="shared" si="0"/>
        <v>10.451449999999999</v>
      </c>
      <c r="G16" s="19">
        <f t="shared" si="0"/>
        <v>10.242369999999999</v>
      </c>
      <c r="H16" s="19">
        <f t="shared" si="0"/>
        <v>9.7148699999999995</v>
      </c>
      <c r="I16" s="19">
        <f>ROUND(100000*LVT / I$11 * ((1+I$12/100) ^ ((DAYS360(I$6,$L$2)+$C16-1)/360) * ((1+$A16) ^ (($C16-15)/30))) / 100000,5)</f>
        <v>9.11374</v>
      </c>
      <c r="J16" s="19">
        <f>ROUND(100000*LVT / J$11 * ((1+J$12/100) ^ ((DAYS360(J$6,$L$2)+$C16-1)/360) * ((1+$A16) ^ (($C16-15)/30))) / 100000,5)</f>
        <v>8.9763199999999994</v>
      </c>
      <c r="K16" s="19">
        <f t="shared" si="0"/>
        <v>8.8354499999999998</v>
      </c>
      <c r="L16" s="19">
        <f>ROUND(100000*LVT / L$11 * ((1+L$12/100) ^ ((DAYS360(L$6,$L$2)+$C16-1)/360) * ((1+$A16) ^ (($C16-15)/30))) / 100000,5)</f>
        <v>8.5743899999999993</v>
      </c>
      <c r="M16" s="19">
        <f t="shared" si="0"/>
        <v>8.3964700000000008</v>
      </c>
      <c r="N16" s="19">
        <f t="shared" si="0"/>
        <v>8.1369900000000008</v>
      </c>
    </row>
    <row r="17" spans="1:14" ht="10.5" customHeight="1" x14ac:dyDescent="0.2">
      <c r="A17" s="17">
        <f t="shared" ref="A17:A43" si="1">IF(Dags_visit_naest&gt;C17,verdbspa,Verdb_raun)</f>
        <v>-2.7000000000000357E-3</v>
      </c>
      <c r="B17" s="20"/>
      <c r="C17" s="10">
        <f t="shared" ref="C17:C43" si="2">C16+1</f>
        <v>2</v>
      </c>
      <c r="D17" s="19">
        <f t="shared" si="0"/>
        <v>11.429069999999999</v>
      </c>
      <c r="E17" s="19">
        <f t="shared" si="0"/>
        <v>10.09046</v>
      </c>
      <c r="F17" s="19">
        <f t="shared" si="0"/>
        <v>10.452199999999999</v>
      </c>
      <c r="G17" s="19">
        <f t="shared" si="0"/>
        <v>10.24311</v>
      </c>
      <c r="H17" s="19">
        <f t="shared" si="0"/>
        <v>9.7155699999999996</v>
      </c>
      <c r="I17" s="19">
        <f t="shared" si="0"/>
        <v>9.1143900000000002</v>
      </c>
      <c r="J17" s="19">
        <f t="shared" si="0"/>
        <v>8.9769600000000001</v>
      </c>
      <c r="K17" s="19">
        <f t="shared" si="0"/>
        <v>8.8360800000000008</v>
      </c>
      <c r="L17" s="19">
        <f t="shared" si="0"/>
        <v>8.5749999999999993</v>
      </c>
      <c r="M17" s="19">
        <f t="shared" si="0"/>
        <v>8.3970800000000008</v>
      </c>
      <c r="N17" s="19">
        <f t="shared" si="0"/>
        <v>8.1375700000000002</v>
      </c>
    </row>
    <row r="18" spans="1:14" ht="10.5" customHeight="1" x14ac:dyDescent="0.2">
      <c r="A18" s="17">
        <f t="shared" si="1"/>
        <v>-2.7000000000000357E-3</v>
      </c>
      <c r="B18" s="20"/>
      <c r="C18" s="21">
        <f t="shared" si="2"/>
        <v>3</v>
      </c>
      <c r="D18" s="22">
        <f t="shared" si="0"/>
        <v>11.42981</v>
      </c>
      <c r="E18" s="22">
        <f t="shared" si="0"/>
        <v>10.09112</v>
      </c>
      <c r="F18" s="22">
        <f t="shared" si="0"/>
        <v>10.45295</v>
      </c>
      <c r="G18" s="22">
        <f t="shared" si="0"/>
        <v>10.243840000000001</v>
      </c>
      <c r="H18" s="22">
        <f t="shared" si="0"/>
        <v>9.7162699999999997</v>
      </c>
      <c r="I18" s="22">
        <f t="shared" si="0"/>
        <v>9.1150400000000005</v>
      </c>
      <c r="J18" s="22">
        <f t="shared" si="0"/>
        <v>8.9776000000000007</v>
      </c>
      <c r="K18" s="22">
        <f t="shared" si="0"/>
        <v>8.8367100000000001</v>
      </c>
      <c r="L18" s="22">
        <f t="shared" si="0"/>
        <v>8.5756200000000007</v>
      </c>
      <c r="M18" s="22">
        <f t="shared" si="0"/>
        <v>8.3976799999999994</v>
      </c>
      <c r="N18" s="22">
        <f t="shared" si="0"/>
        <v>8.1381599999999992</v>
      </c>
    </row>
    <row r="19" spans="1:14" ht="10.5" customHeight="1" x14ac:dyDescent="0.2">
      <c r="A19" s="17">
        <f t="shared" si="1"/>
        <v>-2.7000000000000357E-3</v>
      </c>
      <c r="B19" s="20"/>
      <c r="C19" s="10">
        <f t="shared" si="2"/>
        <v>4</v>
      </c>
      <c r="D19" s="19">
        <f t="shared" si="0"/>
        <v>11.43056</v>
      </c>
      <c r="E19" s="19">
        <f t="shared" si="0"/>
        <v>10.09178</v>
      </c>
      <c r="F19" s="19">
        <f t="shared" si="0"/>
        <v>10.4537</v>
      </c>
      <c r="G19" s="19">
        <f t="shared" si="0"/>
        <v>10.244579999999999</v>
      </c>
      <c r="H19" s="19">
        <f t="shared" si="0"/>
        <v>9.7169600000000003</v>
      </c>
      <c r="I19" s="19">
        <f t="shared" si="0"/>
        <v>9.1157000000000004</v>
      </c>
      <c r="J19" s="19">
        <f t="shared" si="0"/>
        <v>8.9782499999999992</v>
      </c>
      <c r="K19" s="19">
        <f t="shared" si="0"/>
        <v>8.8373500000000007</v>
      </c>
      <c r="L19" s="19">
        <f t="shared" si="0"/>
        <v>8.5762300000000007</v>
      </c>
      <c r="M19" s="19">
        <f t="shared" si="0"/>
        <v>8.3982799999999997</v>
      </c>
      <c r="N19" s="19">
        <f t="shared" si="0"/>
        <v>8.1387400000000003</v>
      </c>
    </row>
    <row r="20" spans="1:14" ht="10.5" customHeight="1" x14ac:dyDescent="0.2">
      <c r="A20" s="17">
        <f t="shared" si="1"/>
        <v>-2.7000000000000357E-3</v>
      </c>
      <c r="B20" s="20"/>
      <c r="C20" s="10">
        <f t="shared" si="2"/>
        <v>5</v>
      </c>
      <c r="D20" s="19">
        <f t="shared" si="0"/>
        <v>11.4313</v>
      </c>
      <c r="E20" s="19">
        <f t="shared" si="0"/>
        <v>10.09243</v>
      </c>
      <c r="F20" s="19">
        <f t="shared" si="0"/>
        <v>10.45445</v>
      </c>
      <c r="G20" s="19">
        <f t="shared" si="0"/>
        <v>10.24531</v>
      </c>
      <c r="H20" s="19">
        <f t="shared" si="0"/>
        <v>9.7176600000000004</v>
      </c>
      <c r="I20" s="19">
        <f t="shared" si="0"/>
        <v>9.1163500000000006</v>
      </c>
      <c r="J20" s="19">
        <f t="shared" si="0"/>
        <v>8.9788899999999998</v>
      </c>
      <c r="K20" s="19">
        <f t="shared" si="0"/>
        <v>8.8379799999999999</v>
      </c>
      <c r="L20" s="19">
        <f t="shared" si="0"/>
        <v>8.5768500000000003</v>
      </c>
      <c r="M20" s="19">
        <f t="shared" si="0"/>
        <v>8.3988800000000001</v>
      </c>
      <c r="N20" s="19">
        <f t="shared" si="0"/>
        <v>8.1393199999999997</v>
      </c>
    </row>
    <row r="21" spans="1:14" s="25" customFormat="1" ht="10.5" customHeight="1" x14ac:dyDescent="0.2">
      <c r="A21" s="23">
        <f t="shared" si="1"/>
        <v>-2.7000000000000357E-3</v>
      </c>
      <c r="B21" s="24"/>
      <c r="C21" s="21">
        <f t="shared" si="2"/>
        <v>6</v>
      </c>
      <c r="D21" s="22">
        <f t="shared" si="0"/>
        <v>11.43205</v>
      </c>
      <c r="E21" s="22">
        <f t="shared" si="0"/>
        <v>10.09309</v>
      </c>
      <c r="F21" s="22">
        <f t="shared" si="0"/>
        <v>10.4552</v>
      </c>
      <c r="G21" s="22">
        <f t="shared" si="0"/>
        <v>10.24605</v>
      </c>
      <c r="H21" s="22">
        <f t="shared" si="0"/>
        <v>9.7183600000000006</v>
      </c>
      <c r="I21" s="22">
        <f t="shared" si="0"/>
        <v>9.1170100000000005</v>
      </c>
      <c r="J21" s="22">
        <f t="shared" si="0"/>
        <v>8.9795400000000001</v>
      </c>
      <c r="K21" s="22">
        <f t="shared" si="0"/>
        <v>8.8386200000000006</v>
      </c>
      <c r="L21" s="22">
        <f t="shared" si="0"/>
        <v>8.5774600000000003</v>
      </c>
      <c r="M21" s="22">
        <f t="shared" si="0"/>
        <v>8.3994900000000001</v>
      </c>
      <c r="N21" s="22">
        <f t="shared" si="0"/>
        <v>8.1399100000000004</v>
      </c>
    </row>
    <row r="22" spans="1:14" ht="10.5" customHeight="1" x14ac:dyDescent="0.2">
      <c r="A22" s="17">
        <f t="shared" si="1"/>
        <v>-2.7000000000000357E-3</v>
      </c>
      <c r="B22" s="20"/>
      <c r="C22" s="10">
        <f t="shared" si="2"/>
        <v>7</v>
      </c>
      <c r="D22" s="19">
        <f t="shared" si="0"/>
        <v>11.432790000000001</v>
      </c>
      <c r="E22" s="19">
        <f t="shared" si="0"/>
        <v>10.09375</v>
      </c>
      <c r="F22" s="19">
        <f t="shared" si="0"/>
        <v>10.45595</v>
      </c>
      <c r="G22" s="19">
        <f t="shared" si="0"/>
        <v>10.246779999999999</v>
      </c>
      <c r="H22" s="19">
        <f t="shared" si="0"/>
        <v>9.7190600000000007</v>
      </c>
      <c r="I22" s="19">
        <f t="shared" si="0"/>
        <v>9.1176600000000008</v>
      </c>
      <c r="J22" s="19">
        <f t="shared" si="0"/>
        <v>8.9801800000000007</v>
      </c>
      <c r="K22" s="19">
        <f t="shared" si="0"/>
        <v>8.8392499999999998</v>
      </c>
      <c r="L22" s="19">
        <f t="shared" si="0"/>
        <v>8.5780799999999999</v>
      </c>
      <c r="M22" s="19">
        <f t="shared" si="0"/>
        <v>8.4000900000000005</v>
      </c>
      <c r="N22" s="19">
        <f t="shared" si="0"/>
        <v>8.1404899999999998</v>
      </c>
    </row>
    <row r="23" spans="1:14" ht="10.5" customHeight="1" x14ac:dyDescent="0.2">
      <c r="A23" s="17">
        <f t="shared" si="1"/>
        <v>-2.7000000000000357E-3</v>
      </c>
      <c r="B23" s="20"/>
      <c r="C23" s="10">
        <f t="shared" si="2"/>
        <v>8</v>
      </c>
      <c r="D23" s="19">
        <f t="shared" si="0"/>
        <v>11.433540000000001</v>
      </c>
      <c r="E23" s="19">
        <f t="shared" si="0"/>
        <v>10.09441</v>
      </c>
      <c r="F23" s="19">
        <f t="shared" si="0"/>
        <v>10.4567</v>
      </c>
      <c r="G23" s="19">
        <f t="shared" si="0"/>
        <v>10.24752</v>
      </c>
      <c r="H23" s="19">
        <f t="shared" si="0"/>
        <v>9.7197499999999994</v>
      </c>
      <c r="I23" s="19">
        <f t="shared" si="0"/>
        <v>9.1183099999999992</v>
      </c>
      <c r="J23" s="19">
        <f t="shared" si="0"/>
        <v>8.9808299999999992</v>
      </c>
      <c r="K23" s="19">
        <f t="shared" si="0"/>
        <v>8.8398800000000008</v>
      </c>
      <c r="L23" s="19">
        <f t="shared" si="0"/>
        <v>8.5786999999999995</v>
      </c>
      <c r="M23" s="19">
        <f t="shared" si="0"/>
        <v>8.4006900000000009</v>
      </c>
      <c r="N23" s="19">
        <f t="shared" si="0"/>
        <v>8.1410699999999991</v>
      </c>
    </row>
    <row r="24" spans="1:14" s="25" customFormat="1" ht="10.5" customHeight="1" x14ac:dyDescent="0.2">
      <c r="A24" s="17">
        <f t="shared" si="1"/>
        <v>-2.7000000000000357E-3</v>
      </c>
      <c r="B24" s="20"/>
      <c r="C24" s="21">
        <f t="shared" si="2"/>
        <v>9</v>
      </c>
      <c r="D24" s="22">
        <f t="shared" si="0"/>
        <v>11.434279999999999</v>
      </c>
      <c r="E24" s="22">
        <f t="shared" si="0"/>
        <v>10.09507</v>
      </c>
      <c r="F24" s="22">
        <f t="shared" si="0"/>
        <v>10.45745</v>
      </c>
      <c r="G24" s="22">
        <f t="shared" si="0"/>
        <v>10.248250000000001</v>
      </c>
      <c r="H24" s="22">
        <f t="shared" si="0"/>
        <v>9.7204499999999996</v>
      </c>
      <c r="I24" s="22">
        <f t="shared" si="0"/>
        <v>9.1189699999999991</v>
      </c>
      <c r="J24" s="22">
        <f t="shared" si="0"/>
        <v>8.9814699999999998</v>
      </c>
      <c r="K24" s="22">
        <f t="shared" si="0"/>
        <v>8.8405199999999997</v>
      </c>
      <c r="L24" s="22">
        <f t="shared" si="0"/>
        <v>8.5793099999999995</v>
      </c>
      <c r="M24" s="22">
        <f t="shared" si="0"/>
        <v>8.4012899999999995</v>
      </c>
      <c r="N24" s="22">
        <f t="shared" si="0"/>
        <v>8.1416599999999999</v>
      </c>
    </row>
    <row r="25" spans="1:14" s="25" customFormat="1" ht="10.5" customHeight="1" x14ac:dyDescent="0.2">
      <c r="A25" s="17">
        <f t="shared" si="1"/>
        <v>-2.7000000000000357E-3</v>
      </c>
      <c r="B25" s="20"/>
      <c r="C25" s="26">
        <f t="shared" si="2"/>
        <v>10</v>
      </c>
      <c r="D25" s="19">
        <f t="shared" si="0"/>
        <v>11.435029999999999</v>
      </c>
      <c r="E25" s="19">
        <f t="shared" si="0"/>
        <v>10.09572</v>
      </c>
      <c r="F25" s="19">
        <f t="shared" si="0"/>
        <v>10.4582</v>
      </c>
      <c r="G25" s="19">
        <f t="shared" si="0"/>
        <v>10.248989999999999</v>
      </c>
      <c r="H25" s="19">
        <f t="shared" si="0"/>
        <v>9.7211499999999997</v>
      </c>
      <c r="I25" s="19">
        <f t="shared" si="0"/>
        <v>9.1196199999999994</v>
      </c>
      <c r="J25" s="19">
        <f t="shared" si="0"/>
        <v>8.9821100000000005</v>
      </c>
      <c r="K25" s="19">
        <f t="shared" si="0"/>
        <v>8.8411500000000007</v>
      </c>
      <c r="L25" s="19">
        <f t="shared" si="0"/>
        <v>8.5799299999999992</v>
      </c>
      <c r="M25" s="19">
        <f t="shared" si="0"/>
        <v>8.4018999999999995</v>
      </c>
      <c r="N25" s="19">
        <f t="shared" si="0"/>
        <v>8.1422399999999993</v>
      </c>
    </row>
    <row r="26" spans="1:14" s="28" customFormat="1" ht="10.5" customHeight="1" x14ac:dyDescent="0.2">
      <c r="A26" s="17">
        <f t="shared" si="1"/>
        <v>-2.7000000000000357E-3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11.43577</v>
      </c>
      <c r="E26" s="19">
        <f t="shared" si="3"/>
        <v>10.09638</v>
      </c>
      <c r="F26" s="19">
        <f t="shared" si="3"/>
        <v>10.45895</v>
      </c>
      <c r="G26" s="19">
        <f t="shared" si="3"/>
        <v>10.24972</v>
      </c>
      <c r="H26" s="19">
        <f t="shared" si="3"/>
        <v>9.7218499999999999</v>
      </c>
      <c r="I26" s="19">
        <f t="shared" si="3"/>
        <v>9.1202799999999993</v>
      </c>
      <c r="J26" s="19">
        <f t="shared" si="3"/>
        <v>8.9827600000000007</v>
      </c>
      <c r="K26" s="19">
        <f t="shared" si="3"/>
        <v>8.8417899999999996</v>
      </c>
      <c r="L26" s="19">
        <f t="shared" si="3"/>
        <v>8.5805399999999992</v>
      </c>
      <c r="M26" s="19">
        <f t="shared" si="3"/>
        <v>8.4024999999999999</v>
      </c>
      <c r="N26" s="19">
        <f t="shared" si="3"/>
        <v>8.14283</v>
      </c>
    </row>
    <row r="27" spans="1:14" s="28" customFormat="1" ht="10.5" customHeight="1" x14ac:dyDescent="0.2">
      <c r="A27" s="29">
        <f t="shared" si="1"/>
        <v>-2.7000000000000357E-3</v>
      </c>
      <c r="B27" s="27"/>
      <c r="C27" s="21">
        <f t="shared" si="2"/>
        <v>12</v>
      </c>
      <c r="D27" s="22">
        <f t="shared" si="3"/>
        <v>11.43652</v>
      </c>
      <c r="E27" s="22">
        <f t="shared" si="3"/>
        <v>10.09704</v>
      </c>
      <c r="F27" s="22">
        <f t="shared" si="3"/>
        <v>10.4597</v>
      </c>
      <c r="G27" s="22">
        <f t="shared" si="3"/>
        <v>10.25046</v>
      </c>
      <c r="H27" s="22">
        <f t="shared" si="3"/>
        <v>9.7225400000000004</v>
      </c>
      <c r="I27" s="22">
        <f t="shared" si="3"/>
        <v>9.1209299999999995</v>
      </c>
      <c r="J27" s="22">
        <f t="shared" si="3"/>
        <v>8.9833999999999996</v>
      </c>
      <c r="K27" s="22">
        <f t="shared" si="3"/>
        <v>8.8424200000000006</v>
      </c>
      <c r="L27" s="22">
        <f t="shared" si="3"/>
        <v>8.5811600000000006</v>
      </c>
      <c r="M27" s="22">
        <f t="shared" si="3"/>
        <v>8.4031000000000002</v>
      </c>
      <c r="N27" s="22">
        <f t="shared" si="3"/>
        <v>8.1434099999999994</v>
      </c>
    </row>
    <row r="28" spans="1:14" s="28" customFormat="1" ht="10.5" customHeight="1" x14ac:dyDescent="0.2">
      <c r="A28" s="29">
        <f t="shared" si="1"/>
        <v>-2.7000000000000357E-3</v>
      </c>
      <c r="B28" s="27"/>
      <c r="C28" s="26">
        <f t="shared" si="2"/>
        <v>13</v>
      </c>
      <c r="D28" s="19">
        <f t="shared" si="3"/>
        <v>11.43726</v>
      </c>
      <c r="E28" s="19">
        <f t="shared" si="3"/>
        <v>10.0977</v>
      </c>
      <c r="F28" s="19">
        <f t="shared" si="3"/>
        <v>10.46045</v>
      </c>
      <c r="G28" s="19">
        <f t="shared" si="3"/>
        <v>10.251189999999999</v>
      </c>
      <c r="H28" s="19">
        <f t="shared" si="3"/>
        <v>9.7232400000000005</v>
      </c>
      <c r="I28" s="19">
        <f t="shared" si="3"/>
        <v>9.1215899999999994</v>
      </c>
      <c r="J28" s="19">
        <f t="shared" si="3"/>
        <v>8.9840499999999999</v>
      </c>
      <c r="K28" s="19">
        <f t="shared" si="3"/>
        <v>8.8430599999999995</v>
      </c>
      <c r="L28" s="19">
        <f t="shared" si="3"/>
        <v>8.5817700000000006</v>
      </c>
      <c r="M28" s="19">
        <f t="shared" si="3"/>
        <v>8.4037100000000002</v>
      </c>
      <c r="N28" s="19">
        <f t="shared" si="3"/>
        <v>8.1440000000000001</v>
      </c>
    </row>
    <row r="29" spans="1:14" s="28" customFormat="1" ht="10.5" customHeight="1" x14ac:dyDescent="0.2">
      <c r="A29" s="30">
        <f t="shared" si="1"/>
        <v>-2.7000000000000357E-3</v>
      </c>
      <c r="B29" s="27"/>
      <c r="C29" s="26">
        <f t="shared" si="2"/>
        <v>14</v>
      </c>
      <c r="D29" s="19">
        <f t="shared" si="3"/>
        <v>11.43801</v>
      </c>
      <c r="E29" s="19">
        <f t="shared" si="3"/>
        <v>10.09836</v>
      </c>
      <c r="F29" s="19">
        <f t="shared" si="3"/>
        <v>10.4612</v>
      </c>
      <c r="G29" s="19">
        <f t="shared" si="3"/>
        <v>10.25193</v>
      </c>
      <c r="H29" s="19">
        <f t="shared" si="3"/>
        <v>9.7239400000000007</v>
      </c>
      <c r="I29" s="19">
        <f t="shared" si="3"/>
        <v>9.1222399999999997</v>
      </c>
      <c r="J29" s="19">
        <f t="shared" si="3"/>
        <v>8.9846900000000005</v>
      </c>
      <c r="K29" s="19">
        <f t="shared" si="3"/>
        <v>8.8436900000000005</v>
      </c>
      <c r="L29" s="19">
        <f t="shared" si="3"/>
        <v>8.5823900000000002</v>
      </c>
      <c r="M29" s="19">
        <f t="shared" si="3"/>
        <v>8.4043100000000006</v>
      </c>
      <c r="N29" s="19">
        <f t="shared" si="3"/>
        <v>8.1445799999999995</v>
      </c>
    </row>
    <row r="30" spans="1:14" s="28" customFormat="1" ht="10.5" customHeight="1" x14ac:dyDescent="0.2">
      <c r="A30" s="30">
        <f t="shared" si="1"/>
        <v>-2.7000000000000357E-3</v>
      </c>
      <c r="B30" s="27"/>
      <c r="C30" s="21">
        <f t="shared" si="2"/>
        <v>15</v>
      </c>
      <c r="D30" s="22">
        <f t="shared" si="3"/>
        <v>11.43876</v>
      </c>
      <c r="E30" s="22">
        <f t="shared" si="3"/>
        <v>10.09901</v>
      </c>
      <c r="F30" s="22">
        <f t="shared" si="3"/>
        <v>10.46195</v>
      </c>
      <c r="G30" s="22">
        <f t="shared" si="3"/>
        <v>10.25267</v>
      </c>
      <c r="H30" s="22">
        <f t="shared" si="3"/>
        <v>9.7246400000000008</v>
      </c>
      <c r="I30" s="22">
        <f t="shared" si="3"/>
        <v>9.1228899999999999</v>
      </c>
      <c r="J30" s="22">
        <f t="shared" si="3"/>
        <v>8.9853400000000008</v>
      </c>
      <c r="K30" s="22">
        <f t="shared" si="3"/>
        <v>8.8443199999999997</v>
      </c>
      <c r="L30" s="22">
        <f t="shared" si="3"/>
        <v>8.5830000000000002</v>
      </c>
      <c r="M30" s="22">
        <f t="shared" si="3"/>
        <v>8.4049099999999992</v>
      </c>
      <c r="N30" s="22">
        <f t="shared" si="3"/>
        <v>8.1451600000000006</v>
      </c>
    </row>
    <row r="31" spans="1:14" s="28" customFormat="1" ht="10.5" customHeight="1" x14ac:dyDescent="0.2">
      <c r="A31" s="30">
        <f t="shared" si="1"/>
        <v>-2.7000000000000357E-3</v>
      </c>
      <c r="C31" s="26">
        <f t="shared" si="2"/>
        <v>16</v>
      </c>
      <c r="D31" s="19">
        <f t="shared" si="3"/>
        <v>11.439500000000001</v>
      </c>
      <c r="E31" s="19">
        <f t="shared" si="3"/>
        <v>10.09967</v>
      </c>
      <c r="F31" s="19">
        <f t="shared" si="3"/>
        <v>10.46271</v>
      </c>
      <c r="G31" s="19">
        <f t="shared" si="3"/>
        <v>10.253399999999999</v>
      </c>
      <c r="H31" s="19">
        <f t="shared" si="3"/>
        <v>9.7253299999999996</v>
      </c>
      <c r="I31" s="19">
        <f t="shared" si="3"/>
        <v>9.1235499999999998</v>
      </c>
      <c r="J31" s="19">
        <f t="shared" si="3"/>
        <v>8.9859799999999996</v>
      </c>
      <c r="K31" s="19">
        <f t="shared" si="3"/>
        <v>8.8449600000000004</v>
      </c>
      <c r="L31" s="19">
        <f t="shared" si="3"/>
        <v>8.5836199999999998</v>
      </c>
      <c r="M31" s="19">
        <f t="shared" si="3"/>
        <v>8.4055099999999996</v>
      </c>
      <c r="N31" s="19">
        <f t="shared" si="3"/>
        <v>8.1457499999999996</v>
      </c>
    </row>
    <row r="32" spans="1:14" s="28" customFormat="1" ht="10.5" customHeight="1" x14ac:dyDescent="0.2">
      <c r="A32" s="30">
        <f t="shared" si="1"/>
        <v>-2.7000000000000357E-3</v>
      </c>
      <c r="C32" s="26">
        <f t="shared" si="2"/>
        <v>17</v>
      </c>
      <c r="D32" s="19">
        <f t="shared" si="3"/>
        <v>11.440250000000001</v>
      </c>
      <c r="E32" s="19">
        <f t="shared" si="3"/>
        <v>10.10033</v>
      </c>
      <c r="F32" s="19">
        <f t="shared" si="3"/>
        <v>10.46346</v>
      </c>
      <c r="G32" s="19">
        <f t="shared" si="3"/>
        <v>10.25414</v>
      </c>
      <c r="H32" s="19">
        <f t="shared" si="3"/>
        <v>9.7260299999999997</v>
      </c>
      <c r="I32" s="19">
        <f t="shared" si="3"/>
        <v>9.1242000000000001</v>
      </c>
      <c r="J32" s="19">
        <f t="shared" si="3"/>
        <v>8.9866299999999999</v>
      </c>
      <c r="K32" s="19">
        <f t="shared" si="3"/>
        <v>8.8455899999999996</v>
      </c>
      <c r="L32" s="19">
        <f t="shared" si="3"/>
        <v>8.5842399999999994</v>
      </c>
      <c r="M32" s="19">
        <f t="shared" si="3"/>
        <v>8.4061199999999996</v>
      </c>
      <c r="N32" s="19">
        <f t="shared" si="3"/>
        <v>8.1463300000000007</v>
      </c>
    </row>
    <row r="33" spans="1:19" s="28" customFormat="1" ht="10.5" customHeight="1" x14ac:dyDescent="0.2">
      <c r="A33" s="30">
        <f t="shared" si="1"/>
        <v>-2.7000000000000357E-3</v>
      </c>
      <c r="C33" s="21">
        <f t="shared" si="2"/>
        <v>18</v>
      </c>
      <c r="D33" s="22">
        <f t="shared" si="3"/>
        <v>11.440989999999999</v>
      </c>
      <c r="E33" s="22">
        <f t="shared" si="3"/>
        <v>10.100989999999999</v>
      </c>
      <c r="F33" s="22">
        <f t="shared" si="3"/>
        <v>10.46421</v>
      </c>
      <c r="G33" s="22">
        <f t="shared" si="3"/>
        <v>10.25487</v>
      </c>
      <c r="H33" s="22">
        <f t="shared" si="3"/>
        <v>9.7267299999999999</v>
      </c>
      <c r="I33" s="22">
        <f t="shared" si="3"/>
        <v>9.12486</v>
      </c>
      <c r="J33" s="22">
        <f t="shared" si="3"/>
        <v>8.9872700000000005</v>
      </c>
      <c r="K33" s="22">
        <f t="shared" si="3"/>
        <v>8.8462300000000003</v>
      </c>
      <c r="L33" s="22">
        <f t="shared" si="3"/>
        <v>8.5848499999999994</v>
      </c>
      <c r="M33" s="22">
        <f t="shared" si="3"/>
        <v>8.40672</v>
      </c>
      <c r="N33" s="22">
        <f t="shared" si="3"/>
        <v>8.1469199999999997</v>
      </c>
    </row>
    <row r="34" spans="1:19" s="28" customFormat="1" ht="10.5" customHeight="1" x14ac:dyDescent="0.2">
      <c r="A34" s="30">
        <f t="shared" si="1"/>
        <v>-2.7000000000000357E-3</v>
      </c>
      <c r="C34" s="26">
        <f t="shared" si="2"/>
        <v>19</v>
      </c>
      <c r="D34" s="19">
        <f t="shared" si="3"/>
        <v>11.441739999999999</v>
      </c>
      <c r="E34" s="19">
        <f t="shared" si="3"/>
        <v>10.101649999999999</v>
      </c>
      <c r="F34" s="19">
        <f t="shared" si="3"/>
        <v>10.46496</v>
      </c>
      <c r="G34" s="19">
        <f t="shared" si="3"/>
        <v>10.255610000000001</v>
      </c>
      <c r="H34" s="19">
        <f t="shared" si="3"/>
        <v>9.72743</v>
      </c>
      <c r="I34" s="19">
        <f t="shared" si="3"/>
        <v>9.1255100000000002</v>
      </c>
      <c r="J34" s="19">
        <f t="shared" si="3"/>
        <v>8.9879200000000008</v>
      </c>
      <c r="K34" s="19">
        <f t="shared" si="3"/>
        <v>8.8468599999999995</v>
      </c>
      <c r="L34" s="19">
        <f t="shared" si="3"/>
        <v>8.5854700000000008</v>
      </c>
      <c r="M34" s="19">
        <f t="shared" si="3"/>
        <v>8.4073200000000003</v>
      </c>
      <c r="N34" s="19">
        <f t="shared" si="3"/>
        <v>8.1475000000000009</v>
      </c>
    </row>
    <row r="35" spans="1:19" s="28" customFormat="1" ht="10.5" customHeight="1" x14ac:dyDescent="0.2">
      <c r="A35" s="30">
        <f t="shared" si="1"/>
        <v>-2.7000000000000357E-3</v>
      </c>
      <c r="C35" s="26">
        <f t="shared" si="2"/>
        <v>20</v>
      </c>
      <c r="D35" s="19">
        <f t="shared" si="3"/>
        <v>11.44248</v>
      </c>
      <c r="E35" s="19">
        <f t="shared" si="3"/>
        <v>10.102309999999999</v>
      </c>
      <c r="F35" s="19">
        <f t="shared" si="3"/>
        <v>10.46571</v>
      </c>
      <c r="G35" s="19">
        <f t="shared" si="3"/>
        <v>10.25634</v>
      </c>
      <c r="H35" s="19">
        <f t="shared" si="3"/>
        <v>9.7281200000000005</v>
      </c>
      <c r="I35" s="19">
        <f t="shared" si="3"/>
        <v>9.1261700000000001</v>
      </c>
      <c r="J35" s="19">
        <f t="shared" si="3"/>
        <v>8.9885599999999997</v>
      </c>
      <c r="K35" s="19">
        <f t="shared" si="3"/>
        <v>8.8475000000000001</v>
      </c>
      <c r="L35" s="19">
        <f t="shared" si="3"/>
        <v>8.5860800000000008</v>
      </c>
      <c r="M35" s="19">
        <f t="shared" si="3"/>
        <v>8.4079300000000003</v>
      </c>
      <c r="N35" s="19">
        <f t="shared" si="3"/>
        <v>8.1480899999999998</v>
      </c>
    </row>
    <row r="36" spans="1:19" s="28" customFormat="1" ht="10.5" customHeight="1" x14ac:dyDescent="0.2">
      <c r="A36" s="30">
        <f t="shared" si="1"/>
        <v>-2.7000000000000357E-3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11.44323</v>
      </c>
      <c r="E36" s="22">
        <f t="shared" si="4"/>
        <v>10.102959999999999</v>
      </c>
      <c r="F36" s="22">
        <f t="shared" si="4"/>
        <v>10.46646</v>
      </c>
      <c r="G36" s="22">
        <f t="shared" si="4"/>
        <v>10.25708</v>
      </c>
      <c r="H36" s="22">
        <f t="shared" si="4"/>
        <v>9.7288200000000007</v>
      </c>
      <c r="I36" s="22">
        <f t="shared" si="4"/>
        <v>9.1268200000000004</v>
      </c>
      <c r="J36" s="22">
        <f t="shared" si="4"/>
        <v>8.9892000000000003</v>
      </c>
      <c r="K36" s="22">
        <f t="shared" si="4"/>
        <v>8.8481299999999994</v>
      </c>
      <c r="L36" s="22">
        <f t="shared" si="4"/>
        <v>8.5867000000000004</v>
      </c>
      <c r="M36" s="22">
        <f t="shared" si="4"/>
        <v>8.4085300000000007</v>
      </c>
      <c r="N36" s="22">
        <f t="shared" si="4"/>
        <v>8.1486699999999992</v>
      </c>
    </row>
    <row r="37" spans="1:19" s="28" customFormat="1" ht="10.5" customHeight="1" x14ac:dyDescent="0.2">
      <c r="A37" s="30">
        <f t="shared" si="1"/>
        <v>-2.7000000000000357E-3</v>
      </c>
      <c r="C37" s="26">
        <f t="shared" si="2"/>
        <v>22</v>
      </c>
      <c r="D37" s="19">
        <f t="shared" si="4"/>
        <v>11.44398</v>
      </c>
      <c r="E37" s="19">
        <f t="shared" si="4"/>
        <v>10.103619999999999</v>
      </c>
      <c r="F37" s="19">
        <f t="shared" si="4"/>
        <v>10.46721</v>
      </c>
      <c r="G37" s="19">
        <f t="shared" si="4"/>
        <v>10.257820000000001</v>
      </c>
      <c r="H37" s="19">
        <f t="shared" si="4"/>
        <v>9.7295200000000008</v>
      </c>
      <c r="I37" s="19">
        <f t="shared" si="4"/>
        <v>9.1274800000000003</v>
      </c>
      <c r="J37" s="19">
        <f t="shared" si="4"/>
        <v>8.9898500000000006</v>
      </c>
      <c r="K37" s="19">
        <f t="shared" si="4"/>
        <v>8.84877</v>
      </c>
      <c r="L37" s="19">
        <f t="shared" si="4"/>
        <v>8.5873200000000001</v>
      </c>
      <c r="M37" s="19">
        <f t="shared" si="4"/>
        <v>8.4091299999999993</v>
      </c>
      <c r="N37" s="19">
        <f t="shared" si="4"/>
        <v>8.1492599999999999</v>
      </c>
      <c r="P37" s="19"/>
      <c r="Q37" s="19"/>
    </row>
    <row r="38" spans="1:19" s="28" customFormat="1" ht="10.5" customHeight="1" x14ac:dyDescent="0.2">
      <c r="A38" s="30">
        <f t="shared" si="1"/>
        <v>-2.7000000000000357E-3</v>
      </c>
      <c r="C38" s="26">
        <f t="shared" si="2"/>
        <v>23</v>
      </c>
      <c r="D38" s="19">
        <f t="shared" si="4"/>
        <v>11.44472</v>
      </c>
      <c r="E38" s="19">
        <f t="shared" si="4"/>
        <v>10.104279999999999</v>
      </c>
      <c r="F38" s="19">
        <f t="shared" si="4"/>
        <v>10.46796</v>
      </c>
      <c r="G38" s="19">
        <f t="shared" si="4"/>
        <v>10.25855</v>
      </c>
      <c r="H38" s="19">
        <f t="shared" si="4"/>
        <v>9.7302199999999992</v>
      </c>
      <c r="I38" s="19">
        <f t="shared" si="4"/>
        <v>9.1281300000000005</v>
      </c>
      <c r="J38" s="19">
        <f t="shared" si="4"/>
        <v>8.9904899999999994</v>
      </c>
      <c r="K38" s="19">
        <f t="shared" si="4"/>
        <v>8.8493999999999993</v>
      </c>
      <c r="L38" s="19">
        <f t="shared" si="4"/>
        <v>8.5879300000000001</v>
      </c>
      <c r="M38" s="19">
        <f t="shared" si="4"/>
        <v>8.4097399999999993</v>
      </c>
      <c r="N38" s="19">
        <f t="shared" si="4"/>
        <v>8.1498399999999993</v>
      </c>
    </row>
    <row r="39" spans="1:19" s="28" customFormat="1" ht="10.5" customHeight="1" x14ac:dyDescent="0.2">
      <c r="A39" s="30">
        <f t="shared" si="1"/>
        <v>-2.7000000000000001E-3</v>
      </c>
      <c r="C39" s="21">
        <f t="shared" si="2"/>
        <v>24</v>
      </c>
      <c r="D39" s="22">
        <f t="shared" si="4"/>
        <v>11.44547</v>
      </c>
      <c r="E39" s="22">
        <f t="shared" si="4"/>
        <v>10.104939999999999</v>
      </c>
      <c r="F39" s="22">
        <f t="shared" si="4"/>
        <v>10.46871</v>
      </c>
      <c r="G39" s="22">
        <f t="shared" si="4"/>
        <v>10.25929</v>
      </c>
      <c r="H39" s="22">
        <f t="shared" si="4"/>
        <v>9.7309199999999993</v>
      </c>
      <c r="I39" s="22">
        <f t="shared" si="4"/>
        <v>9.1287900000000004</v>
      </c>
      <c r="J39" s="22">
        <f t="shared" si="4"/>
        <v>8.9911399999999997</v>
      </c>
      <c r="K39" s="22">
        <f t="shared" si="4"/>
        <v>8.8500399999999999</v>
      </c>
      <c r="L39" s="22">
        <f t="shared" si="4"/>
        <v>8.5885499999999997</v>
      </c>
      <c r="M39" s="22">
        <f t="shared" si="4"/>
        <v>8.4103399999999997</v>
      </c>
      <c r="N39" s="22">
        <f t="shared" si="4"/>
        <v>8.1504200000000004</v>
      </c>
    </row>
    <row r="40" spans="1:19" s="28" customFormat="1" ht="10.5" customHeight="1" x14ac:dyDescent="0.2">
      <c r="A40" s="30">
        <f t="shared" si="1"/>
        <v>-2.7000000000000001E-3</v>
      </c>
      <c r="C40" s="26">
        <f t="shared" si="2"/>
        <v>25</v>
      </c>
      <c r="D40" s="19">
        <f t="shared" si="4"/>
        <v>11.446210000000001</v>
      </c>
      <c r="E40" s="19">
        <f t="shared" si="4"/>
        <v>10.105600000000001</v>
      </c>
      <c r="F40" s="19">
        <f t="shared" si="4"/>
        <v>10.46946</v>
      </c>
      <c r="G40" s="19">
        <f t="shared" si="4"/>
        <v>10.260020000000001</v>
      </c>
      <c r="H40" s="19">
        <f t="shared" si="4"/>
        <v>9.7316099999999999</v>
      </c>
      <c r="I40" s="19">
        <f t="shared" si="4"/>
        <v>9.1294400000000007</v>
      </c>
      <c r="J40" s="19">
        <f t="shared" si="4"/>
        <v>8.9917800000000003</v>
      </c>
      <c r="K40" s="19">
        <f t="shared" si="4"/>
        <v>8.8506699999999991</v>
      </c>
      <c r="L40" s="19">
        <f t="shared" si="4"/>
        <v>8.5891599999999997</v>
      </c>
      <c r="M40" s="19">
        <f t="shared" si="4"/>
        <v>8.4109400000000001</v>
      </c>
      <c r="N40" s="19">
        <f t="shared" si="4"/>
        <v>8.1510099999999994</v>
      </c>
    </row>
    <row r="41" spans="1:19" s="28" customFormat="1" ht="10.5" customHeight="1" x14ac:dyDescent="0.2">
      <c r="A41" s="30">
        <f t="shared" si="1"/>
        <v>-2.7000000000000001E-3</v>
      </c>
      <c r="C41" s="26">
        <f t="shared" si="2"/>
        <v>26</v>
      </c>
      <c r="D41" s="19">
        <f t="shared" si="4"/>
        <v>11.446960000000001</v>
      </c>
      <c r="E41" s="19">
        <f t="shared" si="4"/>
        <v>10.106260000000001</v>
      </c>
      <c r="F41" s="19">
        <f t="shared" si="4"/>
        <v>10.47021</v>
      </c>
      <c r="G41" s="19">
        <f t="shared" si="4"/>
        <v>10.260759999999999</v>
      </c>
      <c r="H41" s="19">
        <f t="shared" si="4"/>
        <v>9.73231</v>
      </c>
      <c r="I41" s="19">
        <f t="shared" si="4"/>
        <v>9.1301000000000005</v>
      </c>
      <c r="J41" s="19">
        <f t="shared" si="4"/>
        <v>8.9924300000000006</v>
      </c>
      <c r="K41" s="19">
        <f t="shared" si="4"/>
        <v>8.8513099999999998</v>
      </c>
      <c r="L41" s="19">
        <f t="shared" si="4"/>
        <v>8.5897799999999993</v>
      </c>
      <c r="M41" s="19">
        <f t="shared" si="4"/>
        <v>8.4115500000000001</v>
      </c>
      <c r="N41" s="19">
        <f t="shared" si="4"/>
        <v>8.1515900000000006</v>
      </c>
    </row>
    <row r="42" spans="1:19" s="28" customFormat="1" ht="10.5" customHeight="1" x14ac:dyDescent="0.2">
      <c r="A42" s="30">
        <f t="shared" si="1"/>
        <v>-2.7000000000000001E-3</v>
      </c>
      <c r="C42" s="21">
        <f t="shared" si="2"/>
        <v>27</v>
      </c>
      <c r="D42" s="22">
        <f t="shared" si="4"/>
        <v>11.447710000000001</v>
      </c>
      <c r="E42" s="22">
        <f t="shared" si="4"/>
        <v>10.106920000000001</v>
      </c>
      <c r="F42" s="22">
        <f t="shared" si="4"/>
        <v>10.47096</v>
      </c>
      <c r="G42" s="22">
        <f t="shared" si="4"/>
        <v>10.2615</v>
      </c>
      <c r="H42" s="22">
        <f t="shared" si="4"/>
        <v>9.7330100000000002</v>
      </c>
      <c r="I42" s="22">
        <f t="shared" si="4"/>
        <v>9.1307500000000008</v>
      </c>
      <c r="J42" s="22">
        <f t="shared" si="4"/>
        <v>8.9930699999999995</v>
      </c>
      <c r="K42" s="22">
        <f t="shared" si="4"/>
        <v>8.8519400000000008</v>
      </c>
      <c r="L42" s="22">
        <f t="shared" si="4"/>
        <v>8.5904000000000007</v>
      </c>
      <c r="M42" s="22">
        <f t="shared" si="4"/>
        <v>8.4121500000000005</v>
      </c>
      <c r="N42" s="22">
        <f t="shared" si="4"/>
        <v>8.1521799999999995</v>
      </c>
    </row>
    <row r="43" spans="1:19" s="28" customFormat="1" ht="10.5" customHeight="1" x14ac:dyDescent="0.2">
      <c r="A43" s="30">
        <f t="shared" si="1"/>
        <v>-2.7000000000000001E-3</v>
      </c>
      <c r="C43" s="26">
        <f t="shared" si="2"/>
        <v>28</v>
      </c>
      <c r="D43" s="19">
        <f t="shared" si="4"/>
        <v>11.448449999999999</v>
      </c>
      <c r="E43" s="19">
        <f t="shared" si="4"/>
        <v>10.107570000000001</v>
      </c>
      <c r="F43" s="19">
        <f t="shared" si="4"/>
        <v>10.471719999999999</v>
      </c>
      <c r="G43" s="19">
        <f t="shared" si="4"/>
        <v>10.262230000000001</v>
      </c>
      <c r="H43" s="19">
        <f t="shared" si="4"/>
        <v>9.7337100000000003</v>
      </c>
      <c r="I43" s="19">
        <f t="shared" si="4"/>
        <v>9.1314100000000007</v>
      </c>
      <c r="J43" s="19">
        <f t="shared" si="4"/>
        <v>8.9937199999999997</v>
      </c>
      <c r="K43" s="19">
        <f t="shared" si="4"/>
        <v>8.8525799999999997</v>
      </c>
      <c r="L43" s="19">
        <f t="shared" si="4"/>
        <v>8.5910100000000007</v>
      </c>
      <c r="M43" s="19">
        <f t="shared" si="4"/>
        <v>8.4127500000000008</v>
      </c>
      <c r="N43" s="19">
        <f t="shared" si="4"/>
        <v>8.1527600000000007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[2]Forsendur!C3</f>
        <v>8165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[2]Forsendur!C4</f>
        <v>413.5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[2]Forsendur!C7</f>
        <v>-2.7000000000000357E-3</v>
      </c>
    </row>
    <row r="53" spans="1:19" ht="11.1" customHeight="1" x14ac:dyDescent="0.2">
      <c r="A53" s="31"/>
      <c r="B53" s="1" t="str">
        <f>B14</f>
        <v>Lækkun vísitölu</v>
      </c>
      <c r="C53" s="13">
        <f>Verdb_raun</f>
        <v>-2.7000000000000001E-3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5">IF(Dags_visit_naest&gt;C55,verdbspa,Verdb_raun)</f>
        <v>-2.7000000000000357E-3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7.9104900000000002</v>
      </c>
      <c r="E55" s="19">
        <f t="shared" si="6"/>
        <v>6.4315899999999999</v>
      </c>
      <c r="F55" s="19">
        <f t="shared" si="6"/>
        <v>6.0571299999999999</v>
      </c>
      <c r="G55" s="19">
        <f t="shared" si="6"/>
        <v>5.9570299999999996</v>
      </c>
      <c r="H55" s="19">
        <f t="shared" si="6"/>
        <v>5.8481300000000003</v>
      </c>
      <c r="I55" s="19">
        <f t="shared" si="6"/>
        <v>5.8203800000000001</v>
      </c>
      <c r="J55" s="19">
        <f>ROUND(100000*LVT/J$50*((1+J$51/100)^((DAYS360(J$45,$L$2)+$C55-1)/360)*((1+$A55)^(($C55-15)/30)))/100000,5)</f>
        <v>5.7107200000000002</v>
      </c>
      <c r="K55" s="19">
        <f t="shared" ref="K55:N82" si="7">ROUND(100000*NVT/K$50*((1+K$51/100)^((DAYS360(K$45,$L$2)+$C55-1)/360)*((1+$A55)^(($C55-15)/30)))/100000,5)</f>
        <v>5.57944</v>
      </c>
      <c r="L55" s="19">
        <f t="shared" si="7"/>
        <v>5.36496</v>
      </c>
      <c r="M55" s="19">
        <f t="shared" si="7"/>
        <v>4.7057799999999999</v>
      </c>
      <c r="N55" s="19">
        <f t="shared" si="7"/>
        <v>3.6259199999999998</v>
      </c>
    </row>
    <row r="56" spans="1:19" ht="10.5" customHeight="1" x14ac:dyDescent="0.2">
      <c r="A56" s="17">
        <f t="shared" si="5"/>
        <v>-2.7000000000000357E-3</v>
      </c>
      <c r="B56" s="32"/>
      <c r="C56" s="20">
        <f t="shared" ref="C56:C82" si="8">C55+1</f>
        <v>2</v>
      </c>
      <c r="D56" s="19">
        <f t="shared" si="6"/>
        <v>7.9110500000000004</v>
      </c>
      <c r="E56" s="19">
        <f t="shared" si="6"/>
        <v>6.4318799999999996</v>
      </c>
      <c r="F56" s="19">
        <f t="shared" si="6"/>
        <v>6.0573699999999997</v>
      </c>
      <c r="G56" s="19">
        <f t="shared" si="6"/>
        <v>5.9572599999999998</v>
      </c>
      <c r="H56" s="19">
        <f t="shared" si="6"/>
        <v>5.8483599999999996</v>
      </c>
      <c r="I56" s="19">
        <f t="shared" si="6"/>
        <v>5.8205999999999998</v>
      </c>
      <c r="J56" s="19">
        <f t="shared" si="6"/>
        <v>5.7109399999999999</v>
      </c>
      <c r="K56" s="19">
        <f t="shared" si="7"/>
        <v>5.57965</v>
      </c>
      <c r="L56" s="19">
        <f t="shared" si="7"/>
        <v>5.36517</v>
      </c>
      <c r="M56" s="19">
        <f t="shared" si="7"/>
        <v>4.7059600000000001</v>
      </c>
      <c r="N56" s="19">
        <f t="shared" si="7"/>
        <v>3.6260599999999998</v>
      </c>
    </row>
    <row r="57" spans="1:19" ht="10.5" customHeight="1" x14ac:dyDescent="0.2">
      <c r="A57" s="17">
        <f t="shared" si="5"/>
        <v>-2.7000000000000357E-3</v>
      </c>
      <c r="B57" s="32"/>
      <c r="C57" s="21">
        <f t="shared" si="8"/>
        <v>3</v>
      </c>
      <c r="D57" s="22">
        <f t="shared" si="6"/>
        <v>7.9116200000000001</v>
      </c>
      <c r="E57" s="22">
        <f t="shared" si="6"/>
        <v>6.4321700000000002</v>
      </c>
      <c r="F57" s="22">
        <f t="shared" si="6"/>
        <v>6.0575999999999999</v>
      </c>
      <c r="G57" s="22">
        <f t="shared" si="6"/>
        <v>5.95749</v>
      </c>
      <c r="H57" s="22">
        <f t="shared" si="6"/>
        <v>5.8485800000000001</v>
      </c>
      <c r="I57" s="22">
        <f t="shared" si="6"/>
        <v>5.8208299999999999</v>
      </c>
      <c r="J57" s="22">
        <f t="shared" si="6"/>
        <v>5.7111599999999996</v>
      </c>
      <c r="K57" s="22">
        <f t="shared" si="7"/>
        <v>5.5798699999999997</v>
      </c>
      <c r="L57" s="22">
        <f t="shared" si="7"/>
        <v>5.36538</v>
      </c>
      <c r="M57" s="22">
        <f t="shared" si="7"/>
        <v>4.7061400000000004</v>
      </c>
      <c r="N57" s="22">
        <f t="shared" si="7"/>
        <v>3.6261999999999999</v>
      </c>
    </row>
    <row r="58" spans="1:19" ht="10.5" customHeight="1" x14ac:dyDescent="0.2">
      <c r="A58" s="17">
        <f t="shared" si="5"/>
        <v>-2.7000000000000357E-3</v>
      </c>
      <c r="B58" s="32"/>
      <c r="C58" s="20">
        <f t="shared" si="8"/>
        <v>4</v>
      </c>
      <c r="D58" s="19">
        <f t="shared" si="6"/>
        <v>7.9121899999999998</v>
      </c>
      <c r="E58" s="19">
        <f t="shared" si="6"/>
        <v>6.4324599999999998</v>
      </c>
      <c r="F58" s="19">
        <f t="shared" si="6"/>
        <v>6.0578399999999997</v>
      </c>
      <c r="G58" s="19">
        <f t="shared" si="6"/>
        <v>5.9577200000000001</v>
      </c>
      <c r="H58" s="19">
        <f t="shared" si="6"/>
        <v>5.8488100000000003</v>
      </c>
      <c r="I58" s="19">
        <f t="shared" si="6"/>
        <v>5.8210499999999996</v>
      </c>
      <c r="J58" s="19">
        <f t="shared" si="6"/>
        <v>5.7113800000000001</v>
      </c>
      <c r="K58" s="19">
        <f t="shared" si="7"/>
        <v>5.5800900000000002</v>
      </c>
      <c r="L58" s="19">
        <f t="shared" si="7"/>
        <v>5.3655900000000001</v>
      </c>
      <c r="M58" s="19">
        <f t="shared" si="7"/>
        <v>4.7063199999999998</v>
      </c>
      <c r="N58" s="19">
        <f t="shared" si="7"/>
        <v>3.6263399999999999</v>
      </c>
    </row>
    <row r="59" spans="1:19" ht="10.5" customHeight="1" x14ac:dyDescent="0.2">
      <c r="A59" s="17">
        <f t="shared" si="5"/>
        <v>-2.7000000000000357E-3</v>
      </c>
      <c r="B59" s="32"/>
      <c r="C59" s="20">
        <f t="shared" si="8"/>
        <v>5</v>
      </c>
      <c r="D59" s="19">
        <f t="shared" si="6"/>
        <v>7.9127599999999996</v>
      </c>
      <c r="E59" s="19">
        <f t="shared" si="6"/>
        <v>6.4327500000000004</v>
      </c>
      <c r="F59" s="19">
        <f t="shared" si="6"/>
        <v>6.0580699999999998</v>
      </c>
      <c r="G59" s="19">
        <f t="shared" si="6"/>
        <v>5.9579500000000003</v>
      </c>
      <c r="H59" s="19">
        <f t="shared" si="6"/>
        <v>5.8490399999999996</v>
      </c>
      <c r="I59" s="19">
        <f t="shared" si="6"/>
        <v>5.8212799999999998</v>
      </c>
      <c r="J59" s="19">
        <f t="shared" si="6"/>
        <v>5.7115999999999998</v>
      </c>
      <c r="K59" s="19">
        <f t="shared" si="7"/>
        <v>5.5803000000000003</v>
      </c>
      <c r="L59" s="19">
        <f t="shared" si="7"/>
        <v>5.3657899999999996</v>
      </c>
      <c r="M59" s="19">
        <f t="shared" si="7"/>
        <v>4.7065099999999997</v>
      </c>
      <c r="N59" s="19">
        <f t="shared" si="7"/>
        <v>3.6264799999999999</v>
      </c>
    </row>
    <row r="60" spans="1:19" ht="10.5" customHeight="1" x14ac:dyDescent="0.2">
      <c r="A60" s="17">
        <f t="shared" si="5"/>
        <v>-2.7000000000000357E-3</v>
      </c>
      <c r="B60" s="32"/>
      <c r="C60" s="21">
        <f t="shared" si="8"/>
        <v>6</v>
      </c>
      <c r="D60" s="22">
        <f t="shared" si="6"/>
        <v>7.9133199999999997</v>
      </c>
      <c r="E60" s="22">
        <f t="shared" si="6"/>
        <v>6.4330499999999997</v>
      </c>
      <c r="F60" s="22">
        <f t="shared" si="6"/>
        <v>6.0583099999999996</v>
      </c>
      <c r="G60" s="22">
        <f t="shared" si="6"/>
        <v>5.9581900000000001</v>
      </c>
      <c r="H60" s="22">
        <f t="shared" si="6"/>
        <v>5.8492600000000001</v>
      </c>
      <c r="I60" s="22">
        <f t="shared" si="6"/>
        <v>5.82151</v>
      </c>
      <c r="J60" s="22">
        <f t="shared" si="6"/>
        <v>5.71183</v>
      </c>
      <c r="K60" s="22">
        <f t="shared" si="7"/>
        <v>5.5805199999999999</v>
      </c>
      <c r="L60" s="22">
        <f t="shared" si="7"/>
        <v>5.3659999999999997</v>
      </c>
      <c r="M60" s="22">
        <f t="shared" si="7"/>
        <v>4.70669</v>
      </c>
      <c r="N60" s="22">
        <f t="shared" si="7"/>
        <v>3.62662</v>
      </c>
    </row>
    <row r="61" spans="1:19" ht="10.5" customHeight="1" x14ac:dyDescent="0.2">
      <c r="A61" s="17">
        <f t="shared" si="5"/>
        <v>-2.7000000000000357E-3</v>
      </c>
      <c r="B61" s="32"/>
      <c r="C61" s="20">
        <f t="shared" si="8"/>
        <v>7</v>
      </c>
      <c r="D61" s="19">
        <f t="shared" si="6"/>
        <v>7.9138900000000003</v>
      </c>
      <c r="E61" s="19">
        <f t="shared" si="6"/>
        <v>6.4333400000000003</v>
      </c>
      <c r="F61" s="19">
        <f t="shared" si="6"/>
        <v>6.0585399999999998</v>
      </c>
      <c r="G61" s="19">
        <f t="shared" si="6"/>
        <v>5.9584200000000003</v>
      </c>
      <c r="H61" s="19">
        <f t="shared" si="6"/>
        <v>5.8494900000000003</v>
      </c>
      <c r="I61" s="19">
        <f t="shared" si="6"/>
        <v>5.8217299999999996</v>
      </c>
      <c r="J61" s="19">
        <f t="shared" si="6"/>
        <v>5.7120499999999996</v>
      </c>
      <c r="K61" s="19">
        <f t="shared" si="7"/>
        <v>5.5807399999999996</v>
      </c>
      <c r="L61" s="19">
        <f t="shared" si="7"/>
        <v>5.3662099999999997</v>
      </c>
      <c r="M61" s="19">
        <f t="shared" si="7"/>
        <v>4.7068700000000003</v>
      </c>
      <c r="N61" s="19">
        <f t="shared" si="7"/>
        <v>3.62676</v>
      </c>
    </row>
    <row r="62" spans="1:19" ht="10.5" customHeight="1" x14ac:dyDescent="0.2">
      <c r="A62" s="17">
        <f t="shared" si="5"/>
        <v>-2.7000000000000357E-3</v>
      </c>
      <c r="B62" s="32"/>
      <c r="C62" s="20">
        <f t="shared" si="8"/>
        <v>8</v>
      </c>
      <c r="D62" s="19">
        <f t="shared" si="6"/>
        <v>7.9144600000000001</v>
      </c>
      <c r="E62" s="19">
        <f t="shared" si="6"/>
        <v>6.43363</v>
      </c>
      <c r="F62" s="19">
        <f t="shared" si="6"/>
        <v>6.0587799999999996</v>
      </c>
      <c r="G62" s="19">
        <f t="shared" si="6"/>
        <v>5.9586499999999996</v>
      </c>
      <c r="H62" s="19">
        <f t="shared" si="6"/>
        <v>5.8497199999999996</v>
      </c>
      <c r="I62" s="19">
        <f t="shared" si="6"/>
        <v>5.8219599999999998</v>
      </c>
      <c r="J62" s="19">
        <f t="shared" si="6"/>
        <v>5.7122700000000002</v>
      </c>
      <c r="K62" s="19">
        <f t="shared" si="7"/>
        <v>5.5809499999999996</v>
      </c>
      <c r="L62" s="19">
        <f t="shared" si="7"/>
        <v>5.3664199999999997</v>
      </c>
      <c r="M62" s="19">
        <f t="shared" si="7"/>
        <v>4.7070499999999997</v>
      </c>
      <c r="N62" s="19">
        <f t="shared" si="7"/>
        <v>3.6269</v>
      </c>
    </row>
    <row r="63" spans="1:19" s="25" customFormat="1" ht="10.5" customHeight="1" x14ac:dyDescent="0.2">
      <c r="A63" s="17">
        <f t="shared" si="5"/>
        <v>-2.7000000000000357E-3</v>
      </c>
      <c r="B63" s="35"/>
      <c r="C63" s="21">
        <f t="shared" si="8"/>
        <v>9</v>
      </c>
      <c r="D63" s="22">
        <f t="shared" si="6"/>
        <v>7.9150299999999998</v>
      </c>
      <c r="E63" s="22">
        <f t="shared" si="6"/>
        <v>6.4339199999999996</v>
      </c>
      <c r="F63" s="22">
        <f t="shared" si="6"/>
        <v>6.0590099999999998</v>
      </c>
      <c r="G63" s="22">
        <f t="shared" si="6"/>
        <v>5.9588799999999997</v>
      </c>
      <c r="H63" s="22">
        <f t="shared" si="6"/>
        <v>5.8499499999999998</v>
      </c>
      <c r="I63" s="22">
        <f t="shared" si="6"/>
        <v>5.8221800000000004</v>
      </c>
      <c r="J63" s="22">
        <f t="shared" si="6"/>
        <v>5.7124899999999998</v>
      </c>
      <c r="K63" s="22">
        <f t="shared" si="7"/>
        <v>5.5811700000000002</v>
      </c>
      <c r="L63" s="22">
        <f t="shared" si="7"/>
        <v>5.3666299999999998</v>
      </c>
      <c r="M63" s="22">
        <f t="shared" si="7"/>
        <v>4.7072399999999996</v>
      </c>
      <c r="N63" s="22">
        <f t="shared" si="7"/>
        <v>3.62704</v>
      </c>
    </row>
    <row r="64" spans="1:19" s="25" customFormat="1" ht="10.5" customHeight="1" x14ac:dyDescent="0.2">
      <c r="A64" s="17">
        <f t="shared" si="5"/>
        <v>-2.7000000000000357E-3</v>
      </c>
      <c r="B64" s="35"/>
      <c r="C64" s="24">
        <f t="shared" si="8"/>
        <v>10</v>
      </c>
      <c r="D64" s="19">
        <f t="shared" si="6"/>
        <v>7.9155899999999999</v>
      </c>
      <c r="E64" s="19">
        <f t="shared" si="6"/>
        <v>6.4342199999999998</v>
      </c>
      <c r="F64" s="19">
        <f t="shared" si="6"/>
        <v>6.0592499999999996</v>
      </c>
      <c r="G64" s="19">
        <f t="shared" si="6"/>
        <v>5.9591099999999999</v>
      </c>
      <c r="H64" s="19">
        <f t="shared" si="6"/>
        <v>5.8501700000000003</v>
      </c>
      <c r="I64" s="19">
        <f t="shared" si="6"/>
        <v>5.8224099999999996</v>
      </c>
      <c r="J64" s="19">
        <f t="shared" si="6"/>
        <v>5.7127100000000004</v>
      </c>
      <c r="K64" s="19">
        <f t="shared" si="7"/>
        <v>5.5813899999999999</v>
      </c>
      <c r="L64" s="19">
        <f t="shared" si="7"/>
        <v>5.3668300000000002</v>
      </c>
      <c r="M64" s="19">
        <f t="shared" si="7"/>
        <v>4.7074199999999999</v>
      </c>
      <c r="N64" s="19">
        <f t="shared" si="7"/>
        <v>3.6271800000000001</v>
      </c>
    </row>
    <row r="65" spans="1:14" s="28" customFormat="1" ht="10.5" customHeight="1" x14ac:dyDescent="0.2">
      <c r="A65" s="29">
        <f t="shared" si="5"/>
        <v>-2.7000000000000357E-3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7.9161599999999996</v>
      </c>
      <c r="E65" s="19">
        <f t="shared" si="9"/>
        <v>6.4345100000000004</v>
      </c>
      <c r="F65" s="19">
        <f t="shared" si="9"/>
        <v>6.0594799999999998</v>
      </c>
      <c r="G65" s="19">
        <f t="shared" si="9"/>
        <v>5.9593400000000001</v>
      </c>
      <c r="H65" s="19">
        <f t="shared" si="9"/>
        <v>5.8503999999999996</v>
      </c>
      <c r="I65" s="19">
        <f t="shared" si="9"/>
        <v>5.8226399999999998</v>
      </c>
      <c r="J65" s="19">
        <f t="shared" si="9"/>
        <v>5.7129300000000001</v>
      </c>
      <c r="K65" s="19">
        <f t="shared" si="7"/>
        <v>5.5815999999999999</v>
      </c>
      <c r="L65" s="19">
        <f t="shared" si="7"/>
        <v>5.3670400000000003</v>
      </c>
      <c r="M65" s="19">
        <f t="shared" si="7"/>
        <v>4.7076000000000002</v>
      </c>
      <c r="N65" s="19">
        <f t="shared" si="7"/>
        <v>3.6273200000000001</v>
      </c>
    </row>
    <row r="66" spans="1:14" s="28" customFormat="1" ht="10.5" customHeight="1" x14ac:dyDescent="0.2">
      <c r="A66" s="29">
        <f t="shared" si="5"/>
        <v>-2.7000000000000357E-3</v>
      </c>
      <c r="B66" s="36"/>
      <c r="C66" s="21">
        <f t="shared" si="8"/>
        <v>12</v>
      </c>
      <c r="D66" s="22">
        <f t="shared" si="9"/>
        <v>7.9167300000000003</v>
      </c>
      <c r="E66" s="22">
        <f t="shared" si="9"/>
        <v>6.4348000000000001</v>
      </c>
      <c r="F66" s="22">
        <f t="shared" si="9"/>
        <v>6.0597200000000004</v>
      </c>
      <c r="G66" s="22">
        <f t="shared" si="9"/>
        <v>5.9595700000000003</v>
      </c>
      <c r="H66" s="22">
        <f t="shared" si="9"/>
        <v>5.8506299999999998</v>
      </c>
      <c r="I66" s="22">
        <f t="shared" si="9"/>
        <v>5.8228600000000004</v>
      </c>
      <c r="J66" s="22">
        <f t="shared" si="9"/>
        <v>5.7131600000000002</v>
      </c>
      <c r="K66" s="22">
        <f t="shared" si="7"/>
        <v>5.5818199999999996</v>
      </c>
      <c r="L66" s="22">
        <f t="shared" si="7"/>
        <v>5.3672500000000003</v>
      </c>
      <c r="M66" s="22">
        <f t="shared" si="7"/>
        <v>4.7077799999999996</v>
      </c>
      <c r="N66" s="22">
        <f t="shared" si="7"/>
        <v>3.6274600000000001</v>
      </c>
    </row>
    <row r="67" spans="1:14" s="28" customFormat="1" ht="10.5" customHeight="1" x14ac:dyDescent="0.2">
      <c r="A67" s="29">
        <f t="shared" si="5"/>
        <v>-2.7000000000000357E-3</v>
      </c>
      <c r="B67" s="36"/>
      <c r="C67" s="24">
        <f t="shared" si="8"/>
        <v>13</v>
      </c>
      <c r="D67" s="19">
        <f t="shared" si="9"/>
        <v>7.9173</v>
      </c>
      <c r="E67" s="19">
        <f t="shared" si="9"/>
        <v>6.4350899999999998</v>
      </c>
      <c r="F67" s="19">
        <f t="shared" si="9"/>
        <v>6.0599499999999997</v>
      </c>
      <c r="G67" s="19">
        <f t="shared" si="9"/>
        <v>5.9598000000000004</v>
      </c>
      <c r="H67" s="19">
        <f t="shared" si="9"/>
        <v>5.8508500000000003</v>
      </c>
      <c r="I67" s="19">
        <f t="shared" si="9"/>
        <v>5.8230899999999997</v>
      </c>
      <c r="J67" s="19">
        <f t="shared" si="9"/>
        <v>5.7133799999999999</v>
      </c>
      <c r="K67" s="19">
        <f t="shared" si="7"/>
        <v>5.5820299999999996</v>
      </c>
      <c r="L67" s="19">
        <f t="shared" si="7"/>
        <v>5.3674600000000003</v>
      </c>
      <c r="M67" s="19">
        <f t="shared" si="7"/>
        <v>4.7079700000000004</v>
      </c>
      <c r="N67" s="19">
        <f t="shared" si="7"/>
        <v>3.6276000000000002</v>
      </c>
    </row>
    <row r="68" spans="1:14" s="28" customFormat="1" ht="10.5" customHeight="1" x14ac:dyDescent="0.2">
      <c r="A68" s="30">
        <f t="shared" si="5"/>
        <v>-2.7000000000000357E-3</v>
      </c>
      <c r="B68" s="36"/>
      <c r="C68" s="24">
        <f t="shared" si="8"/>
        <v>14</v>
      </c>
      <c r="D68" s="19">
        <f t="shared" si="9"/>
        <v>7.9178699999999997</v>
      </c>
      <c r="E68" s="19">
        <f t="shared" si="9"/>
        <v>6.4353800000000003</v>
      </c>
      <c r="F68" s="19">
        <f t="shared" si="9"/>
        <v>6.0601900000000004</v>
      </c>
      <c r="G68" s="19">
        <f t="shared" si="9"/>
        <v>5.9600299999999997</v>
      </c>
      <c r="H68" s="19">
        <f t="shared" si="9"/>
        <v>5.8510799999999996</v>
      </c>
      <c r="I68" s="19">
        <f t="shared" si="9"/>
        <v>5.8233100000000002</v>
      </c>
      <c r="J68" s="19">
        <f t="shared" si="9"/>
        <v>5.7135999999999996</v>
      </c>
      <c r="K68" s="19">
        <f t="shared" si="7"/>
        <v>5.5822500000000002</v>
      </c>
      <c r="L68" s="19">
        <f t="shared" si="7"/>
        <v>5.3676700000000004</v>
      </c>
      <c r="M68" s="19">
        <f t="shared" si="7"/>
        <v>4.7081499999999998</v>
      </c>
      <c r="N68" s="19">
        <f t="shared" si="7"/>
        <v>3.6277400000000002</v>
      </c>
    </row>
    <row r="69" spans="1:14" s="28" customFormat="1" ht="10.5" customHeight="1" x14ac:dyDescent="0.2">
      <c r="A69" s="30">
        <f t="shared" si="5"/>
        <v>-2.7000000000000357E-3</v>
      </c>
      <c r="B69" s="36"/>
      <c r="C69" s="21">
        <f t="shared" si="8"/>
        <v>15</v>
      </c>
      <c r="D69" s="22">
        <f t="shared" si="9"/>
        <v>7.9184299999999999</v>
      </c>
      <c r="E69" s="22">
        <f t="shared" si="9"/>
        <v>6.4356799999999996</v>
      </c>
      <c r="F69" s="22">
        <f t="shared" si="9"/>
        <v>6.0604199999999997</v>
      </c>
      <c r="G69" s="22">
        <f t="shared" si="9"/>
        <v>5.9602700000000004</v>
      </c>
      <c r="H69" s="22">
        <f t="shared" si="9"/>
        <v>5.8513099999999998</v>
      </c>
      <c r="I69" s="22">
        <f t="shared" si="9"/>
        <v>5.8235400000000004</v>
      </c>
      <c r="J69" s="22">
        <f t="shared" si="9"/>
        <v>5.7138200000000001</v>
      </c>
      <c r="K69" s="22">
        <f t="shared" si="7"/>
        <v>5.5824699999999998</v>
      </c>
      <c r="L69" s="22">
        <f t="shared" si="7"/>
        <v>5.3678800000000004</v>
      </c>
      <c r="M69" s="22">
        <f t="shared" si="7"/>
        <v>4.7083300000000001</v>
      </c>
      <c r="N69" s="22">
        <f t="shared" si="7"/>
        <v>3.6278800000000002</v>
      </c>
    </row>
    <row r="70" spans="1:14" s="28" customFormat="1" ht="10.5" customHeight="1" x14ac:dyDescent="0.2">
      <c r="A70" s="30">
        <f t="shared" si="5"/>
        <v>-2.7000000000000357E-3</v>
      </c>
      <c r="B70" s="36"/>
      <c r="C70" s="24">
        <f>C69+1</f>
        <v>16</v>
      </c>
      <c r="D70" s="19">
        <f t="shared" si="9"/>
        <v>7.9189999999999996</v>
      </c>
      <c r="E70" s="19">
        <f t="shared" si="9"/>
        <v>6.4359700000000002</v>
      </c>
      <c r="F70" s="19">
        <f t="shared" si="9"/>
        <v>6.0606600000000004</v>
      </c>
      <c r="G70" s="19">
        <f t="shared" si="9"/>
        <v>5.9604999999999997</v>
      </c>
      <c r="H70" s="19">
        <f t="shared" si="9"/>
        <v>5.8515300000000003</v>
      </c>
      <c r="I70" s="19">
        <f t="shared" si="9"/>
        <v>5.82376</v>
      </c>
      <c r="J70" s="19">
        <f t="shared" si="9"/>
        <v>5.7140399999999998</v>
      </c>
      <c r="K70" s="19">
        <f t="shared" si="7"/>
        <v>5.5826799999999999</v>
      </c>
      <c r="L70" s="19">
        <f t="shared" si="7"/>
        <v>5.36808</v>
      </c>
      <c r="M70" s="19">
        <f t="shared" si="7"/>
        <v>4.7085100000000004</v>
      </c>
      <c r="N70" s="19">
        <f t="shared" si="7"/>
        <v>3.6280299999999999</v>
      </c>
    </row>
    <row r="71" spans="1:14" s="28" customFormat="1" ht="10.5" customHeight="1" x14ac:dyDescent="0.2">
      <c r="A71" s="30">
        <f t="shared" si="5"/>
        <v>-2.7000000000000357E-3</v>
      </c>
      <c r="B71" s="36"/>
      <c r="C71" s="24">
        <f t="shared" si="8"/>
        <v>17</v>
      </c>
      <c r="D71" s="19">
        <f t="shared" si="9"/>
        <v>7.9195700000000002</v>
      </c>
      <c r="E71" s="19">
        <f t="shared" si="9"/>
        <v>6.4362599999999999</v>
      </c>
      <c r="F71" s="19">
        <f t="shared" si="9"/>
        <v>6.0608899999999997</v>
      </c>
      <c r="G71" s="19">
        <f t="shared" si="9"/>
        <v>5.9607299999999999</v>
      </c>
      <c r="H71" s="19">
        <f t="shared" si="9"/>
        <v>5.8517599999999996</v>
      </c>
      <c r="I71" s="19">
        <f t="shared" si="9"/>
        <v>5.8239900000000002</v>
      </c>
      <c r="J71" s="19">
        <f t="shared" si="9"/>
        <v>5.7142600000000003</v>
      </c>
      <c r="K71" s="19">
        <f t="shared" si="7"/>
        <v>5.5829000000000004</v>
      </c>
      <c r="L71" s="19">
        <f t="shared" si="7"/>
        <v>5.36829</v>
      </c>
      <c r="M71" s="19">
        <f t="shared" si="7"/>
        <v>4.7087000000000003</v>
      </c>
      <c r="N71" s="19">
        <f t="shared" si="7"/>
        <v>3.6281699999999999</v>
      </c>
    </row>
    <row r="72" spans="1:14" s="28" customFormat="1" ht="10.5" customHeight="1" x14ac:dyDescent="0.2">
      <c r="A72" s="30">
        <f t="shared" si="5"/>
        <v>-2.7000000000000357E-3</v>
      </c>
      <c r="B72" s="36"/>
      <c r="C72" s="21">
        <f t="shared" si="8"/>
        <v>18</v>
      </c>
      <c r="D72" s="22">
        <f t="shared" si="9"/>
        <v>7.92014</v>
      </c>
      <c r="E72" s="22">
        <f t="shared" si="9"/>
        <v>6.4365500000000004</v>
      </c>
      <c r="F72" s="22">
        <f t="shared" si="9"/>
        <v>6.0611300000000004</v>
      </c>
      <c r="G72" s="22">
        <f t="shared" si="9"/>
        <v>5.96096</v>
      </c>
      <c r="H72" s="22">
        <f t="shared" si="9"/>
        <v>5.8519899999999998</v>
      </c>
      <c r="I72" s="22">
        <f t="shared" si="9"/>
        <v>5.8242200000000004</v>
      </c>
      <c r="J72" s="22">
        <f t="shared" si="9"/>
        <v>5.7144899999999996</v>
      </c>
      <c r="K72" s="22">
        <f t="shared" si="7"/>
        <v>5.5831200000000001</v>
      </c>
      <c r="L72" s="22">
        <f t="shared" si="7"/>
        <v>5.3685</v>
      </c>
      <c r="M72" s="22">
        <f t="shared" si="7"/>
        <v>4.7088799999999997</v>
      </c>
      <c r="N72" s="22">
        <f t="shared" si="7"/>
        <v>3.6283099999999999</v>
      </c>
    </row>
    <row r="73" spans="1:14" s="28" customFormat="1" ht="10.5" customHeight="1" x14ac:dyDescent="0.2">
      <c r="A73" s="30">
        <f t="shared" si="5"/>
        <v>-2.7000000000000357E-3</v>
      </c>
      <c r="B73" s="36"/>
      <c r="C73" s="24">
        <f t="shared" si="8"/>
        <v>19</v>
      </c>
      <c r="D73" s="19">
        <f t="shared" si="9"/>
        <v>7.9207099999999997</v>
      </c>
      <c r="E73" s="19">
        <f t="shared" si="9"/>
        <v>6.4368499999999997</v>
      </c>
      <c r="F73" s="19">
        <f t="shared" si="9"/>
        <v>6.0613599999999996</v>
      </c>
      <c r="G73" s="19">
        <f t="shared" si="9"/>
        <v>5.9611900000000002</v>
      </c>
      <c r="H73" s="19">
        <f t="shared" si="9"/>
        <v>5.8522100000000004</v>
      </c>
      <c r="I73" s="19">
        <f t="shared" si="9"/>
        <v>5.8244400000000001</v>
      </c>
      <c r="J73" s="19">
        <f t="shared" si="9"/>
        <v>5.7147100000000002</v>
      </c>
      <c r="K73" s="19">
        <f t="shared" si="7"/>
        <v>5.5833300000000001</v>
      </c>
      <c r="L73" s="19">
        <f t="shared" si="7"/>
        <v>5.3687100000000001</v>
      </c>
      <c r="M73" s="19">
        <f t="shared" si="7"/>
        <v>4.70906</v>
      </c>
      <c r="N73" s="19">
        <f t="shared" si="7"/>
        <v>3.62845</v>
      </c>
    </row>
    <row r="74" spans="1:14" s="28" customFormat="1" ht="10.5" customHeight="1" x14ac:dyDescent="0.2">
      <c r="A74" s="30">
        <f t="shared" si="5"/>
        <v>-2.7000000000000357E-3</v>
      </c>
      <c r="B74" s="36"/>
      <c r="C74" s="24">
        <f t="shared" si="8"/>
        <v>20</v>
      </c>
      <c r="D74" s="19">
        <f t="shared" si="9"/>
        <v>7.9212699999999998</v>
      </c>
      <c r="E74" s="19">
        <f t="shared" si="9"/>
        <v>6.4371400000000003</v>
      </c>
      <c r="F74" s="19">
        <f t="shared" si="9"/>
        <v>6.0616000000000003</v>
      </c>
      <c r="G74" s="19">
        <f t="shared" si="9"/>
        <v>5.9614200000000004</v>
      </c>
      <c r="H74" s="19">
        <f t="shared" si="9"/>
        <v>5.8524399999999996</v>
      </c>
      <c r="I74" s="19">
        <f t="shared" si="9"/>
        <v>5.8246700000000002</v>
      </c>
      <c r="J74" s="19">
        <f t="shared" si="9"/>
        <v>5.7149299999999998</v>
      </c>
      <c r="K74" s="19">
        <f t="shared" si="7"/>
        <v>5.5835499999999998</v>
      </c>
      <c r="L74" s="19">
        <f t="shared" si="7"/>
        <v>5.3689200000000001</v>
      </c>
      <c r="M74" s="19">
        <f t="shared" si="7"/>
        <v>4.7092499999999999</v>
      </c>
      <c r="N74" s="19">
        <f t="shared" si="7"/>
        <v>3.62859</v>
      </c>
    </row>
    <row r="75" spans="1:14" s="28" customFormat="1" ht="10.5" customHeight="1" x14ac:dyDescent="0.2">
      <c r="A75" s="30">
        <f t="shared" si="5"/>
        <v>-2.7000000000000357E-3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7.9218400000000004</v>
      </c>
      <c r="E75" s="22">
        <f t="shared" si="10"/>
        <v>6.43743</v>
      </c>
      <c r="F75" s="22">
        <f t="shared" si="10"/>
        <v>6.0618299999999996</v>
      </c>
      <c r="G75" s="22">
        <f t="shared" si="10"/>
        <v>5.9616499999999997</v>
      </c>
      <c r="H75" s="22">
        <f t="shared" si="10"/>
        <v>5.8526699999999998</v>
      </c>
      <c r="I75" s="22">
        <f t="shared" si="10"/>
        <v>5.8248899999999999</v>
      </c>
      <c r="J75" s="22">
        <f t="shared" si="10"/>
        <v>5.7151500000000004</v>
      </c>
      <c r="K75" s="22">
        <f t="shared" si="7"/>
        <v>5.5837700000000003</v>
      </c>
      <c r="L75" s="22">
        <f t="shared" si="7"/>
        <v>5.3691199999999997</v>
      </c>
      <c r="M75" s="22">
        <f t="shared" si="7"/>
        <v>4.7094300000000002</v>
      </c>
      <c r="N75" s="22">
        <f t="shared" si="7"/>
        <v>3.62873</v>
      </c>
    </row>
    <row r="76" spans="1:14" s="28" customFormat="1" ht="10.5" customHeight="1" x14ac:dyDescent="0.2">
      <c r="A76" s="30">
        <f t="shared" si="5"/>
        <v>-2.7000000000000357E-3</v>
      </c>
      <c r="B76" s="36"/>
      <c r="C76" s="24">
        <f t="shared" si="8"/>
        <v>22</v>
      </c>
      <c r="D76" s="19">
        <f t="shared" si="10"/>
        <v>7.9224100000000002</v>
      </c>
      <c r="E76" s="19">
        <f t="shared" si="10"/>
        <v>6.4377199999999997</v>
      </c>
      <c r="F76" s="19">
        <f t="shared" si="10"/>
        <v>6.0620700000000003</v>
      </c>
      <c r="G76" s="19">
        <f t="shared" si="10"/>
        <v>5.9618799999999998</v>
      </c>
      <c r="H76" s="19">
        <f t="shared" si="10"/>
        <v>5.8529</v>
      </c>
      <c r="I76" s="19">
        <f t="shared" si="10"/>
        <v>5.8251200000000001</v>
      </c>
      <c r="J76" s="19">
        <f t="shared" si="10"/>
        <v>5.7153700000000001</v>
      </c>
      <c r="K76" s="19">
        <f t="shared" si="7"/>
        <v>5.5839800000000004</v>
      </c>
      <c r="L76" s="19">
        <f t="shared" si="7"/>
        <v>5.3693299999999997</v>
      </c>
      <c r="M76" s="19">
        <f t="shared" si="7"/>
        <v>4.7096099999999996</v>
      </c>
      <c r="N76" s="19">
        <f t="shared" si="7"/>
        <v>3.62887</v>
      </c>
    </row>
    <row r="77" spans="1:14" s="28" customFormat="1" ht="10.5" customHeight="1" x14ac:dyDescent="0.2">
      <c r="A77" s="30">
        <f t="shared" si="5"/>
        <v>-2.7000000000000357E-3</v>
      </c>
      <c r="B77" s="36"/>
      <c r="C77" s="24">
        <f t="shared" si="8"/>
        <v>23</v>
      </c>
      <c r="D77" s="19">
        <f t="shared" si="10"/>
        <v>7.9229799999999999</v>
      </c>
      <c r="E77" s="19">
        <f t="shared" si="10"/>
        <v>6.4380100000000002</v>
      </c>
      <c r="F77" s="19">
        <f t="shared" si="10"/>
        <v>6.0622999999999996</v>
      </c>
      <c r="G77" s="19">
        <f t="shared" si="10"/>
        <v>5.96211</v>
      </c>
      <c r="H77" s="19">
        <f t="shared" si="10"/>
        <v>5.8531199999999997</v>
      </c>
      <c r="I77" s="19">
        <f t="shared" si="10"/>
        <v>5.8253500000000003</v>
      </c>
      <c r="J77" s="19">
        <f t="shared" si="10"/>
        <v>5.7155899999999997</v>
      </c>
      <c r="K77" s="19">
        <f t="shared" si="7"/>
        <v>5.5842000000000001</v>
      </c>
      <c r="L77" s="19">
        <f t="shared" si="7"/>
        <v>5.3695399999999998</v>
      </c>
      <c r="M77" s="19">
        <f t="shared" si="7"/>
        <v>4.7097899999999999</v>
      </c>
      <c r="N77" s="19">
        <f t="shared" si="7"/>
        <v>3.6290100000000001</v>
      </c>
    </row>
    <row r="78" spans="1:14" s="28" customFormat="1" ht="10.5" customHeight="1" x14ac:dyDescent="0.2">
      <c r="A78" s="30">
        <f t="shared" si="5"/>
        <v>-2.7000000000000001E-3</v>
      </c>
      <c r="B78" s="36"/>
      <c r="C78" s="21">
        <f t="shared" si="8"/>
        <v>24</v>
      </c>
      <c r="D78" s="22">
        <f t="shared" si="10"/>
        <v>7.9235499999999996</v>
      </c>
      <c r="E78" s="22">
        <f t="shared" si="10"/>
        <v>6.4383100000000004</v>
      </c>
      <c r="F78" s="22">
        <f t="shared" si="10"/>
        <v>6.0625400000000003</v>
      </c>
      <c r="G78" s="22">
        <f t="shared" si="10"/>
        <v>5.9623499999999998</v>
      </c>
      <c r="H78" s="22">
        <f t="shared" si="10"/>
        <v>5.8533499999999998</v>
      </c>
      <c r="I78" s="22">
        <f t="shared" si="10"/>
        <v>5.8255699999999999</v>
      </c>
      <c r="J78" s="22">
        <f t="shared" si="10"/>
        <v>5.7158199999999999</v>
      </c>
      <c r="K78" s="22">
        <f t="shared" si="7"/>
        <v>5.5844199999999997</v>
      </c>
      <c r="L78" s="22">
        <f t="shared" si="7"/>
        <v>5.3697499999999998</v>
      </c>
      <c r="M78" s="22">
        <f t="shared" si="7"/>
        <v>4.7099799999999998</v>
      </c>
      <c r="N78" s="22">
        <f t="shared" si="7"/>
        <v>3.6291500000000001</v>
      </c>
    </row>
    <row r="79" spans="1:14" s="28" customFormat="1" ht="10.5" customHeight="1" x14ac:dyDescent="0.2">
      <c r="A79" s="30">
        <f t="shared" si="5"/>
        <v>-2.7000000000000001E-3</v>
      </c>
      <c r="B79" s="36"/>
      <c r="C79" s="24">
        <f t="shared" si="8"/>
        <v>25</v>
      </c>
      <c r="D79" s="19">
        <f t="shared" si="10"/>
        <v>7.9241200000000003</v>
      </c>
      <c r="E79" s="19">
        <f t="shared" si="10"/>
        <v>6.4386000000000001</v>
      </c>
      <c r="F79" s="19">
        <f t="shared" si="10"/>
        <v>6.0627700000000004</v>
      </c>
      <c r="G79" s="19">
        <f t="shared" si="10"/>
        <v>5.96258</v>
      </c>
      <c r="H79" s="19">
        <f t="shared" si="10"/>
        <v>5.85358</v>
      </c>
      <c r="I79" s="19">
        <f t="shared" si="10"/>
        <v>5.8258000000000001</v>
      </c>
      <c r="J79" s="19">
        <f t="shared" si="10"/>
        <v>5.7160399999999996</v>
      </c>
      <c r="K79" s="19">
        <f t="shared" si="7"/>
        <v>5.5846299999999998</v>
      </c>
      <c r="L79" s="19">
        <f t="shared" si="7"/>
        <v>5.3699599999999998</v>
      </c>
      <c r="M79" s="19">
        <f t="shared" si="7"/>
        <v>4.7101600000000001</v>
      </c>
      <c r="N79" s="19">
        <f t="shared" si="7"/>
        <v>3.6292900000000001</v>
      </c>
    </row>
    <row r="80" spans="1:14" s="28" customFormat="1" ht="10.5" customHeight="1" x14ac:dyDescent="0.2">
      <c r="A80" s="30">
        <f t="shared" si="5"/>
        <v>-2.7000000000000001E-3</v>
      </c>
      <c r="B80" s="36"/>
      <c r="C80" s="24">
        <f t="shared" si="8"/>
        <v>26</v>
      </c>
      <c r="D80" s="19">
        <f t="shared" si="10"/>
        <v>7.9246800000000004</v>
      </c>
      <c r="E80" s="19">
        <f t="shared" si="10"/>
        <v>6.4388899999999998</v>
      </c>
      <c r="F80" s="19">
        <f t="shared" si="10"/>
        <v>6.0630100000000002</v>
      </c>
      <c r="G80" s="19">
        <f t="shared" si="10"/>
        <v>5.9628100000000002</v>
      </c>
      <c r="H80" s="19">
        <f t="shared" si="10"/>
        <v>5.8537999999999997</v>
      </c>
      <c r="I80" s="19">
        <f t="shared" si="10"/>
        <v>5.8260199999999998</v>
      </c>
      <c r="J80" s="19">
        <f t="shared" si="10"/>
        <v>5.7162600000000001</v>
      </c>
      <c r="K80" s="19">
        <f t="shared" si="7"/>
        <v>5.5848500000000003</v>
      </c>
      <c r="L80" s="19">
        <f t="shared" si="7"/>
        <v>5.3701699999999999</v>
      </c>
      <c r="M80" s="19">
        <f t="shared" si="7"/>
        <v>4.7103400000000004</v>
      </c>
      <c r="N80" s="19">
        <f t="shared" si="7"/>
        <v>3.6294300000000002</v>
      </c>
    </row>
    <row r="81" spans="1:14" s="28" customFormat="1" ht="10.5" customHeight="1" x14ac:dyDescent="0.2">
      <c r="A81" s="30">
        <f t="shared" si="5"/>
        <v>-2.7000000000000001E-3</v>
      </c>
      <c r="B81" s="36"/>
      <c r="C81" s="21">
        <f t="shared" si="8"/>
        <v>27</v>
      </c>
      <c r="D81" s="22">
        <f t="shared" si="10"/>
        <v>7.9252500000000001</v>
      </c>
      <c r="E81" s="22">
        <f t="shared" si="10"/>
        <v>6.4391800000000003</v>
      </c>
      <c r="F81" s="22">
        <f t="shared" si="10"/>
        <v>6.0632400000000004</v>
      </c>
      <c r="G81" s="22">
        <f t="shared" si="10"/>
        <v>5.9630400000000003</v>
      </c>
      <c r="H81" s="22">
        <f t="shared" si="10"/>
        <v>5.8540299999999998</v>
      </c>
      <c r="I81" s="22">
        <f t="shared" si="10"/>
        <v>5.8262499999999999</v>
      </c>
      <c r="J81" s="22">
        <f t="shared" si="10"/>
        <v>5.7164799999999998</v>
      </c>
      <c r="K81" s="22">
        <f t="shared" si="7"/>
        <v>5.58507</v>
      </c>
      <c r="L81" s="22">
        <f t="shared" si="7"/>
        <v>5.3703700000000003</v>
      </c>
      <c r="M81" s="22">
        <f t="shared" si="7"/>
        <v>4.7105199999999998</v>
      </c>
      <c r="N81" s="22">
        <f t="shared" si="7"/>
        <v>3.6295700000000002</v>
      </c>
    </row>
    <row r="82" spans="1:14" s="28" customFormat="1" ht="10.5" customHeight="1" x14ac:dyDescent="0.2">
      <c r="A82" s="30">
        <f t="shared" si="5"/>
        <v>-2.7000000000000001E-3</v>
      </c>
      <c r="B82" s="36"/>
      <c r="C82" s="24">
        <f t="shared" si="8"/>
        <v>28</v>
      </c>
      <c r="D82" s="19">
        <f t="shared" si="10"/>
        <v>7.9258199999999999</v>
      </c>
      <c r="E82" s="19">
        <f t="shared" si="10"/>
        <v>6.4394799999999996</v>
      </c>
      <c r="F82" s="19">
        <f t="shared" si="10"/>
        <v>6.0634800000000002</v>
      </c>
      <c r="G82" s="19">
        <f t="shared" si="10"/>
        <v>5.9632699999999996</v>
      </c>
      <c r="H82" s="19">
        <f t="shared" si="10"/>
        <v>5.85426</v>
      </c>
      <c r="I82" s="19">
        <f t="shared" si="10"/>
        <v>5.8264800000000001</v>
      </c>
      <c r="J82" s="19">
        <f t="shared" si="10"/>
        <v>5.7167000000000003</v>
      </c>
      <c r="K82" s="19">
        <f t="shared" si="7"/>
        <v>5.58528</v>
      </c>
      <c r="L82" s="19">
        <f t="shared" si="7"/>
        <v>5.3705800000000004</v>
      </c>
      <c r="M82" s="19">
        <f t="shared" si="7"/>
        <v>4.7107099999999997</v>
      </c>
      <c r="N82" s="19">
        <f t="shared" si="7"/>
        <v>3.6297100000000002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6"/>
      </mc:Fallback>
    </mc:AlternateContent>
    <mc:AlternateContent xmlns:mc="http://schemas.openxmlformats.org/markup-compatibility/2006">
      <mc:Choice Requires="x14">
        <oleObject progId="Paint.Picture" shapeId="1027" r:id="rId7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7" r:id="rId7"/>
      </mc:Fallback>
    </mc:AlternateContent>
    <mc:AlternateContent xmlns:mc="http://schemas.openxmlformats.org/markup-compatibility/2006">
      <mc:Choice Requires="x14">
        <oleObject progId="Paint.Picture" shapeId="1028" r:id="rId8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ágúst 2013</vt:lpstr>
      <vt:lpstr>Dags_visit_naest</vt:lpstr>
      <vt:lpstr>LVT</vt:lpstr>
      <vt:lpstr>NVT</vt:lpstr>
      <vt:lpstr>'Verð ágúst 2013'!Print_Area</vt:lpstr>
      <vt:lpstr>'Verð ágúst 2013'!Print_Titles</vt:lpstr>
      <vt:lpstr>Verdb_raun</vt:lpstr>
      <vt:lpstr>verdbspa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Kristín Nanna Ármannsdóttir</dc:creator>
  <cp:lastModifiedBy>Herdís Einarsdóttir</cp:lastModifiedBy>
  <dcterms:created xsi:type="dcterms:W3CDTF">2013-07-01T10:59:00Z</dcterms:created>
  <dcterms:modified xsi:type="dcterms:W3CDTF">2013-07-29T14:52:30Z</dcterms:modified>
</cp:coreProperties>
</file>